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stavby\2023\HD SOŠ dílny\"/>
    </mc:Choice>
  </mc:AlternateContent>
  <bookViews>
    <workbookView xWindow="0" yWindow="0" windowWidth="0" windowHeight="0"/>
  </bookViews>
  <sheets>
    <sheet name="Rekapitulace stavby" sheetId="1" r:id="rId1"/>
    <sheet name="010 - Zateplení objektu v..." sheetId="2" r:id="rId2"/>
    <sheet name="020 - Venkovní úpravy - c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'010 - Zateplení objektu v...'!$C$127:$K$333</definedName>
    <definedName name="_xlnm.Print_Area" localSheetId="1">'010 - Zateplení objektu v...'!$C$4:$J$76,'010 - Zateplení objektu v...'!$C$82:$J$109,'010 - Zateplení objektu v...'!$C$115:$J$333</definedName>
    <definedName name="_xlnm.Print_Titles" localSheetId="1">'010 - Zateplení objektu v...'!$127:$127</definedName>
    <definedName name="_xlnm._FilterDatabase" localSheetId="2" hidden="1">'020 - Venkovní úpravy - c...'!$C$131:$K$321</definedName>
    <definedName name="_xlnm.Print_Area" localSheetId="2">'020 - Venkovní úpravy - c...'!$C$4:$J$76,'020 - Venkovní úpravy - c...'!$C$82:$J$113,'020 - Venkovní úpravy - c...'!$C$119:$J$321</definedName>
    <definedName name="_xlnm.Print_Titles" localSheetId="2">'020 - Venkovní úpravy - c...'!$131:$131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21"/>
  <c r="BH321"/>
  <c r="BG321"/>
  <c r="BF321"/>
  <c r="T321"/>
  <c r="T320"/>
  <c r="R321"/>
  <c r="R320"/>
  <c r="P321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T298"/>
  <c r="R299"/>
  <c r="R298"/>
  <c r="P299"/>
  <c r="P298"/>
  <c r="BI297"/>
  <c r="BH297"/>
  <c r="BG297"/>
  <c r="BF297"/>
  <c r="T297"/>
  <c r="R297"/>
  <c r="P297"/>
  <c r="BI295"/>
  <c r="BH295"/>
  <c r="BG295"/>
  <c r="BF295"/>
  <c r="T295"/>
  <c r="R295"/>
  <c r="P295"/>
  <c r="BI294"/>
  <c r="BH294"/>
  <c r="BG294"/>
  <c r="BF294"/>
  <c r="T294"/>
  <c r="R294"/>
  <c r="P294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2"/>
  <c r="BH232"/>
  <c r="BG232"/>
  <c r="BF232"/>
  <c r="T232"/>
  <c r="R232"/>
  <c r="P232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T207"/>
  <c r="R208"/>
  <c r="R207"/>
  <c r="P208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J128"/>
  <c r="F128"/>
  <c r="F126"/>
  <c r="E124"/>
  <c r="J91"/>
  <c r="F91"/>
  <c r="F89"/>
  <c r="E87"/>
  <c r="J24"/>
  <c r="E24"/>
  <c r="J129"/>
  <c r="J23"/>
  <c r="J18"/>
  <c r="E18"/>
  <c r="F129"/>
  <c r="J17"/>
  <c r="J12"/>
  <c r="J89"/>
  <c r="E7"/>
  <c r="E122"/>
  <c i="2" r="J37"/>
  <c r="J36"/>
  <c i="1" r="AY95"/>
  <c i="2" r="J35"/>
  <c i="1" r="AX95"/>
  <c i="2" r="BI333"/>
  <c r="BH333"/>
  <c r="BG333"/>
  <c r="BF333"/>
  <c r="T333"/>
  <c r="T332"/>
  <c r="T331"/>
  <c r="R333"/>
  <c r="R332"/>
  <c r="R331"/>
  <c r="P333"/>
  <c r="P332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T256"/>
  <c r="R257"/>
  <c r="R256"/>
  <c r="P257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88"/>
  <c r="BH188"/>
  <c r="BG188"/>
  <c r="BF188"/>
  <c r="T188"/>
  <c r="R188"/>
  <c r="P188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78"/>
  <c r="BH178"/>
  <c r="BG178"/>
  <c r="BF178"/>
  <c r="T178"/>
  <c r="R178"/>
  <c r="P178"/>
  <c r="BI173"/>
  <c r="BH173"/>
  <c r="BG173"/>
  <c r="BF173"/>
  <c r="T173"/>
  <c r="R173"/>
  <c r="P173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6"/>
  <c r="BH156"/>
  <c r="BG156"/>
  <c r="BF156"/>
  <c r="T156"/>
  <c r="R156"/>
  <c r="P156"/>
  <c r="BI146"/>
  <c r="BH146"/>
  <c r="BG146"/>
  <c r="BF146"/>
  <c r="T146"/>
  <c r="R146"/>
  <c r="P146"/>
  <c r="BI144"/>
  <c r="BH144"/>
  <c r="BG144"/>
  <c r="BF144"/>
  <c r="T144"/>
  <c r="R144"/>
  <c r="P144"/>
  <c r="BI133"/>
  <c r="BH133"/>
  <c r="BG133"/>
  <c r="BF133"/>
  <c r="T133"/>
  <c r="R133"/>
  <c r="P133"/>
  <c r="BI131"/>
  <c r="BH131"/>
  <c r="BG131"/>
  <c r="BF131"/>
  <c r="T131"/>
  <c r="R131"/>
  <c r="P131"/>
  <c r="J124"/>
  <c r="F124"/>
  <c r="F122"/>
  <c r="E120"/>
  <c r="J91"/>
  <c r="F91"/>
  <c r="F89"/>
  <c r="E87"/>
  <c r="J24"/>
  <c r="E24"/>
  <c r="J92"/>
  <c r="J23"/>
  <c r="J18"/>
  <c r="E18"/>
  <c r="F92"/>
  <c r="J17"/>
  <c r="J12"/>
  <c r="J122"/>
  <c r="E7"/>
  <c r="E85"/>
  <c i="1" r="L90"/>
  <c r="AM90"/>
  <c r="AM89"/>
  <c r="L89"/>
  <c r="AM87"/>
  <c r="L87"/>
  <c r="L85"/>
  <c r="L84"/>
  <c i="2" r="BK324"/>
  <c r="BK315"/>
  <c r="J303"/>
  <c r="J293"/>
  <c r="BK286"/>
  <c r="J257"/>
  <c r="BK245"/>
  <c r="J233"/>
  <c r="J228"/>
  <c r="BK188"/>
  <c r="J166"/>
  <c r="BK330"/>
  <c r="J320"/>
  <c r="BK296"/>
  <c r="BK285"/>
  <c r="BK266"/>
  <c r="BK242"/>
  <c r="J209"/>
  <c r="J173"/>
  <c r="BK333"/>
  <c r="J326"/>
  <c r="BK304"/>
  <c r="BK299"/>
  <c r="BK289"/>
  <c r="J277"/>
  <c r="BK272"/>
  <c r="J265"/>
  <c r="BK248"/>
  <c r="BK233"/>
  <c r="J226"/>
  <c r="BK207"/>
  <c r="BK156"/>
  <c r="J327"/>
  <c r="BK323"/>
  <c r="BK319"/>
  <c r="J308"/>
  <c r="BK297"/>
  <c r="J282"/>
  <c r="BK274"/>
  <c r="J269"/>
  <c r="BK255"/>
  <c r="J248"/>
  <c r="J230"/>
  <c r="BK205"/>
  <c r="BK185"/>
  <c r="J156"/>
  <c i="1" r="AS94"/>
  <c i="3" r="BK289"/>
  <c r="BK276"/>
  <c r="BK261"/>
  <c r="BK256"/>
  <c r="BK247"/>
  <c r="BK232"/>
  <c r="BK217"/>
  <c r="BK188"/>
  <c r="J166"/>
  <c r="J160"/>
  <c r="J154"/>
  <c r="J144"/>
  <c r="J321"/>
  <c r="BK314"/>
  <c r="J297"/>
  <c r="J289"/>
  <c r="BK269"/>
  <c r="J319"/>
  <c r="J309"/>
  <c r="J294"/>
  <c r="BK267"/>
  <c r="J259"/>
  <c r="J252"/>
  <c r="BK238"/>
  <c r="BK226"/>
  <c r="J215"/>
  <c r="BK202"/>
  <c r="BK185"/>
  <c r="J174"/>
  <c r="BK171"/>
  <c r="BK154"/>
  <c r="BK144"/>
  <c r="J135"/>
  <c r="BK253"/>
  <c r="BK242"/>
  <c r="BK234"/>
  <c r="J220"/>
  <c r="BK208"/>
  <c r="BK197"/>
  <c r="J188"/>
  <c r="BK179"/>
  <c r="BK168"/>
  <c r="J156"/>
  <c i="2" r="J330"/>
  <c r="J319"/>
  <c r="BK305"/>
  <c r="J297"/>
  <c r="BK287"/>
  <c r="BK252"/>
  <c r="J242"/>
  <c r="BK231"/>
  <c r="J202"/>
  <c r="BK178"/>
  <c r="BK146"/>
  <c r="BK326"/>
  <c r="BK308"/>
  <c r="BK295"/>
  <c r="BK280"/>
  <c r="J268"/>
  <c r="J255"/>
  <c r="J207"/>
  <c r="J178"/>
  <c r="J131"/>
  <c r="J323"/>
  <c r="BK313"/>
  <c r="J301"/>
  <c r="J285"/>
  <c r="J280"/>
  <c r="J274"/>
  <c r="BK268"/>
  <c r="BK257"/>
  <c r="J236"/>
  <c r="BK223"/>
  <c r="J205"/>
  <c r="J188"/>
  <c r="J146"/>
  <c r="J325"/>
  <c r="BK320"/>
  <c r="BK310"/>
  <c r="J299"/>
  <c r="J295"/>
  <c r="J279"/>
  <c r="BK275"/>
  <c r="BK260"/>
  <c r="BK251"/>
  <c r="BK240"/>
  <c r="J223"/>
  <c r="BK199"/>
  <c r="BK169"/>
  <c r="BK133"/>
  <c i="3" r="BK321"/>
  <c r="J299"/>
  <c r="J291"/>
  <c r="J282"/>
  <c r="J273"/>
  <c r="J267"/>
  <c r="J260"/>
  <c r="J244"/>
  <c r="BK228"/>
  <c r="BK215"/>
  <c r="BK195"/>
  <c r="BK181"/>
  <c r="J164"/>
  <c r="BK153"/>
  <c r="BK142"/>
  <c r="BK319"/>
  <c r="J311"/>
  <c r="J302"/>
  <c r="BK291"/>
  <c r="J276"/>
  <c r="BK317"/>
  <c r="J307"/>
  <c r="BK299"/>
  <c r="J279"/>
  <c r="J269"/>
  <c r="BK260"/>
  <c r="BK254"/>
  <c r="BK239"/>
  <c r="J234"/>
  <c r="BK220"/>
  <c r="J208"/>
  <c r="J199"/>
  <c r="J181"/>
  <c r="BK164"/>
  <c r="BK151"/>
  <c r="J142"/>
  <c r="J261"/>
  <c r="J257"/>
  <c r="BK252"/>
  <c r="J238"/>
  <c r="J226"/>
  <c r="J211"/>
  <c r="BK199"/>
  <c r="BK183"/>
  <c r="BK174"/>
  <c r="J162"/>
  <c r="J149"/>
  <c i="2" r="BK325"/>
  <c r="BK311"/>
  <c r="BK301"/>
  <c r="J291"/>
  <c r="J266"/>
  <c r="BK246"/>
  <c r="BK236"/>
  <c r="BK230"/>
  <c r="J196"/>
  <c r="BK173"/>
  <c r="BK163"/>
  <c r="BK327"/>
  <c r="J309"/>
  <c r="J298"/>
  <c r="J286"/>
  <c r="BK277"/>
  <c r="J262"/>
  <c r="J235"/>
  <c r="J183"/>
  <c r="BK166"/>
  <c r="J333"/>
  <c r="J321"/>
  <c r="BK309"/>
  <c r="BK293"/>
  <c r="J287"/>
  <c r="J281"/>
  <c r="BK276"/>
  <c r="BK269"/>
  <c r="BK263"/>
  <c r="J245"/>
  <c r="BK228"/>
  <c r="BK209"/>
  <c r="J193"/>
  <c r="BK183"/>
  <c r="J133"/>
  <c r="J324"/>
  <c r="J317"/>
  <c r="J311"/>
  <c r="J304"/>
  <c r="J296"/>
  <c r="BK281"/>
  <c r="J272"/>
  <c r="J263"/>
  <c r="J252"/>
  <c r="J243"/>
  <c r="BK226"/>
  <c r="BK193"/>
  <c r="J163"/>
  <c r="BK131"/>
  <c i="3" r="BK309"/>
  <c r="BK297"/>
  <c r="BK287"/>
  <c r="BK279"/>
  <c r="J268"/>
  <c r="BK258"/>
  <c r="BK249"/>
  <c r="J239"/>
  <c r="J224"/>
  <c r="J213"/>
  <c r="BK193"/>
  <c r="J176"/>
  <c r="J158"/>
  <c r="J151"/>
  <c r="J139"/>
  <c r="BK318"/>
  <c r="J304"/>
  <c r="J295"/>
  <c r="BK268"/>
  <c r="J314"/>
  <c r="BK302"/>
  <c r="J284"/>
  <c r="BK271"/>
  <c r="J265"/>
  <c r="J253"/>
  <c r="J242"/>
  <c r="BK224"/>
  <c r="BK213"/>
  <c r="J205"/>
  <c r="J183"/>
  <c r="BK162"/>
  <c r="BK149"/>
  <c r="BK139"/>
  <c r="BK259"/>
  <c r="J256"/>
  <c r="J249"/>
  <c r="J235"/>
  <c r="J228"/>
  <c r="J202"/>
  <c r="J195"/>
  <c r="J185"/>
  <c r="J171"/>
  <c r="BK160"/>
  <c r="BK135"/>
  <c i="2" r="J328"/>
  <c r="BK317"/>
  <c r="BK306"/>
  <c r="BK298"/>
  <c r="J289"/>
  <c r="BK262"/>
  <c r="J251"/>
  <c r="BK243"/>
  <c r="BK235"/>
  <c r="J219"/>
  <c r="J182"/>
  <c r="BK144"/>
  <c r="BK328"/>
  <c r="J310"/>
  <c r="J306"/>
  <c r="BK282"/>
  <c r="J275"/>
  <c r="J260"/>
  <c r="J239"/>
  <c r="J199"/>
  <c r="J169"/>
  <c r="BK329"/>
  <c r="J315"/>
  <c r="BK303"/>
  <c r="BK291"/>
  <c r="BK283"/>
  <c r="BK279"/>
  <c r="J270"/>
  <c r="BK253"/>
  <c r="J240"/>
  <c r="J231"/>
  <c r="BK219"/>
  <c r="BK196"/>
  <c r="J185"/>
  <c r="J329"/>
  <c r="BK321"/>
  <c r="J313"/>
  <c r="J305"/>
  <c r="J283"/>
  <c r="J276"/>
  <c r="BK270"/>
  <c r="BK265"/>
  <c r="J253"/>
  <c r="J246"/>
  <c r="BK239"/>
  <c r="BK202"/>
  <c r="BK182"/>
  <c r="J144"/>
  <c i="3" r="J318"/>
  <c r="BK295"/>
  <c r="BK284"/>
  <c r="J271"/>
  <c r="J263"/>
  <c r="J254"/>
  <c r="J236"/>
  <c r="BK222"/>
  <c r="J197"/>
  <c r="J168"/>
  <c r="BK156"/>
  <c r="J146"/>
  <c r="J137"/>
  <c r="J317"/>
  <c r="BK307"/>
  <c r="BK294"/>
  <c r="BK282"/>
  <c r="BK265"/>
  <c r="BK311"/>
  <c r="BK304"/>
  <c r="J287"/>
  <c r="BK273"/>
  <c r="BK263"/>
  <c r="BK257"/>
  <c r="J247"/>
  <c r="BK235"/>
  <c r="J222"/>
  <c r="BK211"/>
  <c r="BK190"/>
  <c r="J179"/>
  <c r="BK158"/>
  <c r="BK146"/>
  <c r="BK137"/>
  <c r="J258"/>
  <c r="BK244"/>
  <c r="BK236"/>
  <c r="J232"/>
  <c r="J217"/>
  <c r="BK205"/>
  <c r="J193"/>
  <c r="J190"/>
  <c r="BK176"/>
  <c r="BK166"/>
  <c r="J153"/>
  <c i="2" l="1" r="P130"/>
  <c r="BK225"/>
  <c r="J225"/>
  <c r="J99"/>
  <c r="BK250"/>
  <c r="J250"/>
  <c r="J100"/>
  <c r="R259"/>
  <c r="BK264"/>
  <c r="BK300"/>
  <c r="J300"/>
  <c r="J105"/>
  <c r="BK322"/>
  <c r="J322"/>
  <c r="J106"/>
  <c i="3" r="R134"/>
  <c r="P192"/>
  <c r="T210"/>
  <c r="T231"/>
  <c r="R246"/>
  <c r="T270"/>
  <c r="T293"/>
  <c r="R308"/>
  <c i="2" r="R130"/>
  <c r="T225"/>
  <c r="T250"/>
  <c r="BK259"/>
  <c r="J259"/>
  <c r="J103"/>
  <c r="T264"/>
  <c r="T300"/>
  <c r="P322"/>
  <c i="3" r="P134"/>
  <c r="R192"/>
  <c r="R210"/>
  <c r="R231"/>
  <c r="P246"/>
  <c r="R270"/>
  <c r="P293"/>
  <c r="R301"/>
  <c r="R300"/>
  <c r="P308"/>
  <c r="P316"/>
  <c r="P315"/>
  <c i="2" r="BK130"/>
  <c r="J130"/>
  <c r="J98"/>
  <c r="P225"/>
  <c r="P250"/>
  <c r="P259"/>
  <c r="P264"/>
  <c r="P300"/>
  <c r="R322"/>
  <c i="3" r="T134"/>
  <c r="T133"/>
  <c r="T192"/>
  <c r="P210"/>
  <c r="P231"/>
  <c r="T246"/>
  <c r="P270"/>
  <c r="R293"/>
  <c r="P301"/>
  <c r="P300"/>
  <c r="BK308"/>
  <c r="J308"/>
  <c r="J109"/>
  <c r="BK316"/>
  <c r="R316"/>
  <c r="R315"/>
  <c i="2" r="T130"/>
  <c r="T129"/>
  <c r="R225"/>
  <c r="R250"/>
  <c r="T259"/>
  <c r="R264"/>
  <c r="R300"/>
  <c r="T322"/>
  <c i="3" r="BK134"/>
  <c r="J134"/>
  <c r="J98"/>
  <c r="BK192"/>
  <c r="J192"/>
  <c r="J99"/>
  <c r="BK210"/>
  <c r="J210"/>
  <c r="J101"/>
  <c r="BK231"/>
  <c r="J231"/>
  <c r="J102"/>
  <c r="BK246"/>
  <c r="J246"/>
  <c r="J103"/>
  <c r="BK270"/>
  <c r="J270"/>
  <c r="J104"/>
  <c r="BK293"/>
  <c r="J293"/>
  <c r="J105"/>
  <c r="BK301"/>
  <c r="J301"/>
  <c r="J108"/>
  <c r="T301"/>
  <c r="T300"/>
  <c r="T308"/>
  <c r="T316"/>
  <c r="T315"/>
  <c i="2" r="BK332"/>
  <c r="J332"/>
  <c r="J108"/>
  <c r="BK256"/>
  <c r="J256"/>
  <c r="J101"/>
  <c i="3" r="BK207"/>
  <c r="J207"/>
  <c r="J100"/>
  <c r="BK298"/>
  <c r="J298"/>
  <c r="J106"/>
  <c r="BK320"/>
  <c r="J320"/>
  <c r="J112"/>
  <c i="2" r="BK129"/>
  <c r="J129"/>
  <c r="J97"/>
  <c i="3" r="J92"/>
  <c r="J126"/>
  <c r="BE146"/>
  <c r="BE151"/>
  <c r="BE156"/>
  <c r="BE158"/>
  <c r="BE166"/>
  <c r="BE171"/>
  <c r="BE181"/>
  <c r="BE193"/>
  <c r="BE202"/>
  <c r="BE205"/>
  <c r="BE208"/>
  <c r="BE228"/>
  <c r="BE232"/>
  <c r="BE234"/>
  <c r="BE235"/>
  <c r="BE242"/>
  <c r="BE244"/>
  <c r="BE252"/>
  <c r="BE253"/>
  <c r="BE258"/>
  <c r="BE261"/>
  <c i="2" r="J264"/>
  <c r="J104"/>
  <c i="3" r="F92"/>
  <c r="BE139"/>
  <c r="BE144"/>
  <c r="BE153"/>
  <c r="BE160"/>
  <c r="BE176"/>
  <c r="BE183"/>
  <c r="BE188"/>
  <c r="BE190"/>
  <c r="BE195"/>
  <c r="BE215"/>
  <c r="BE217"/>
  <c r="BE220"/>
  <c r="BE222"/>
  <c r="BE224"/>
  <c r="BE239"/>
  <c r="BE249"/>
  <c r="BE256"/>
  <c r="BE259"/>
  <c r="BE265"/>
  <c r="BE269"/>
  <c r="BE271"/>
  <c r="BE276"/>
  <c r="BE282"/>
  <c r="BE287"/>
  <c r="BE263"/>
  <c r="BE267"/>
  <c r="BE268"/>
  <c r="BE279"/>
  <c r="BE295"/>
  <c r="BE297"/>
  <c r="BE299"/>
  <c r="BE304"/>
  <c r="BE307"/>
  <c r="BE319"/>
  <c r="E85"/>
  <c r="BE135"/>
  <c r="BE137"/>
  <c r="BE142"/>
  <c r="BE149"/>
  <c r="BE154"/>
  <c r="BE162"/>
  <c r="BE164"/>
  <c r="BE168"/>
  <c r="BE174"/>
  <c r="BE179"/>
  <c r="BE185"/>
  <c r="BE197"/>
  <c r="BE199"/>
  <c r="BE211"/>
  <c r="BE213"/>
  <c r="BE226"/>
  <c r="BE236"/>
  <c r="BE238"/>
  <c r="BE247"/>
  <c r="BE254"/>
  <c r="BE257"/>
  <c r="BE260"/>
  <c r="BE273"/>
  <c r="BE284"/>
  <c r="BE289"/>
  <c r="BE291"/>
  <c r="BE294"/>
  <c r="BE302"/>
  <c r="BE309"/>
  <c r="BE311"/>
  <c r="BE314"/>
  <c r="BE317"/>
  <c r="BE318"/>
  <c r="BE321"/>
  <c i="2" r="F125"/>
  <c r="BE146"/>
  <c r="BE183"/>
  <c r="BE196"/>
  <c r="BE207"/>
  <c r="BE228"/>
  <c r="BE231"/>
  <c r="BE233"/>
  <c r="BE236"/>
  <c r="BE245"/>
  <c r="BE262"/>
  <c r="BE266"/>
  <c r="BE268"/>
  <c r="BE280"/>
  <c r="BE293"/>
  <c r="BE306"/>
  <c r="BE328"/>
  <c r="E118"/>
  <c r="J125"/>
  <c r="BE163"/>
  <c r="BE166"/>
  <c r="BE169"/>
  <c r="BE173"/>
  <c r="BE178"/>
  <c r="BE188"/>
  <c r="BE199"/>
  <c r="BE209"/>
  <c r="BE240"/>
  <c r="BE242"/>
  <c r="BE251"/>
  <c r="BE255"/>
  <c r="BE257"/>
  <c r="BE265"/>
  <c r="BE270"/>
  <c r="BE275"/>
  <c r="BE277"/>
  <c r="BE282"/>
  <c r="BE289"/>
  <c r="BE296"/>
  <c r="BE305"/>
  <c r="BE310"/>
  <c r="BE313"/>
  <c r="BE315"/>
  <c r="BE317"/>
  <c r="BE320"/>
  <c r="BE323"/>
  <c r="BE324"/>
  <c r="BE327"/>
  <c r="BE329"/>
  <c r="BE330"/>
  <c r="BE333"/>
  <c r="BE133"/>
  <c r="BE156"/>
  <c r="BE185"/>
  <c r="BE193"/>
  <c r="BE202"/>
  <c r="BE226"/>
  <c r="BE230"/>
  <c r="BE235"/>
  <c r="BE239"/>
  <c r="BE243"/>
  <c r="BE246"/>
  <c r="BE248"/>
  <c r="BE253"/>
  <c r="BE263"/>
  <c r="BE269"/>
  <c r="BE272"/>
  <c r="BE274"/>
  <c r="BE276"/>
  <c r="BE279"/>
  <c r="BE281"/>
  <c r="BE283"/>
  <c r="BE285"/>
  <c r="BE286"/>
  <c r="BE287"/>
  <c r="BE297"/>
  <c r="BE298"/>
  <c r="BE299"/>
  <c r="BE301"/>
  <c r="BE303"/>
  <c r="BE304"/>
  <c r="BE311"/>
  <c r="J89"/>
  <c r="BE131"/>
  <c r="BE144"/>
  <c r="BE182"/>
  <c r="BE205"/>
  <c r="BE219"/>
  <c r="BE223"/>
  <c r="BE252"/>
  <c r="BE260"/>
  <c r="BE291"/>
  <c r="BE295"/>
  <c r="BE308"/>
  <c r="BE309"/>
  <c r="BE319"/>
  <c r="BE321"/>
  <c r="BE325"/>
  <c r="BE326"/>
  <c r="F37"/>
  <c i="1" r="BD95"/>
  <c i="2" r="F35"/>
  <c i="1" r="BB95"/>
  <c i="3" r="F35"/>
  <c i="1" r="BB96"/>
  <c i="2" r="F36"/>
  <c i="1" r="BC95"/>
  <c i="3" r="F34"/>
  <c i="1" r="BA96"/>
  <c i="2" r="J34"/>
  <c i="1" r="AW95"/>
  <c i="3" r="F36"/>
  <c i="1" r="BC96"/>
  <c i="2" r="F34"/>
  <c i="1" r="BA95"/>
  <c i="3" r="F37"/>
  <c i="1" r="BD96"/>
  <c i="3" r="J34"/>
  <c i="1" r="AW96"/>
  <c i="2" l="1" r="P258"/>
  <c i="3" r="R133"/>
  <c r="R132"/>
  <c i="2" r="T258"/>
  <c i="3" r="T132"/>
  <c i="2" r="R129"/>
  <c r="BK258"/>
  <c r="J258"/>
  <c r="J102"/>
  <c r="T128"/>
  <c i="3" r="BK315"/>
  <c r="J315"/>
  <c r="J110"/>
  <c r="P133"/>
  <c r="P132"/>
  <c i="1" r="AU96"/>
  <c i="2" r="R258"/>
  <c r="P129"/>
  <c r="P128"/>
  <c i="1" r="AU95"/>
  <c i="2" r="BK331"/>
  <c r="J331"/>
  <c r="J107"/>
  <c i="3" r="BK300"/>
  <c r="J300"/>
  <c r="J107"/>
  <c r="J316"/>
  <c r="J111"/>
  <c r="BK133"/>
  <c r="BK132"/>
  <c r="J132"/>
  <c r="J96"/>
  <c i="2" r="BK128"/>
  <c r="J128"/>
  <c r="J96"/>
  <c r="F33"/>
  <c i="1" r="AZ95"/>
  <c r="BA94"/>
  <c r="AW94"/>
  <c r="AK30"/>
  <c i="2" r="J33"/>
  <c i="1" r="AV95"/>
  <c r="AT95"/>
  <c i="3" r="F33"/>
  <c i="1" r="AZ96"/>
  <c r="BD94"/>
  <c r="W33"/>
  <c r="BB94"/>
  <c r="AX94"/>
  <c r="BC94"/>
  <c r="W32"/>
  <c i="3" r="J33"/>
  <c i="1" r="AV96"/>
  <c r="AT96"/>
  <c i="2" l="1" r="R128"/>
  <c i="3" r="J133"/>
  <c r="J97"/>
  <c i="1" r="AU94"/>
  <c i="3" r="J30"/>
  <c i="1" r="AG96"/>
  <c r="AY94"/>
  <c r="W31"/>
  <c i="2" r="J30"/>
  <c i="1" r="AG95"/>
  <c r="AG94"/>
  <c r="AK26"/>
  <c r="W30"/>
  <c r="AZ94"/>
  <c r="W29"/>
  <c i="3" l="1" r="J39"/>
  <c i="2" r="J39"/>
  <c i="1" r="AN95"/>
  <c r="AN9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<sst xmlns="http://schemas.openxmlformats.org/spreadsheetml/2006/main">
  <si>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</si>
  <si>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</si>
  <si>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</si>
  <si>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</si>
  <si>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</si>
  <si>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{1aa2162c-16ac-452c-9b04-f8f0ad53e0b8}</t>
  </si>
  <si>
    <t>0,1</t>
  </si>
  <si>
    <t>21</t>
  </si>
  <si>
    <t>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</si>
  <si>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</si>
  <si>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</si>
  <si>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</si>
  <si>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</si>
  <si>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</si>
  <si>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</si>
  <si>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2023-028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</si>
  <si>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</si>
  <si>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</si>
  <si>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Zateplení budovy, oprava střechy a komunikací školních dílen Strakonická 952, Horažďovice</t>
  </si>
  <si>
    <t>KSO:</t>
  </si>
  <si>
    <t>CC-CZ:</t>
  </si>
  <si>
    <t>Místo:</t>
  </si>
  <si>
    <t>Horažďovice</t>
  </si>
  <si>
    <t>Datum:</t>
  </si>
  <si>
    <t>24. 4. 2023</t>
  </si>
  <si>
    <t>Zadavatel:</t>
  </si>
  <si>
    <t>IČ:</t>
  </si>
  <si>
    <t>Střední škola Horažďovice</t>
  </si>
  <si>
    <t>DIČ:</t>
  </si>
  <si>
    <t>Uchazeč:</t>
  </si>
  <si>
    <t>Vyplň údaj</t>
  </si>
  <si>
    <t>Projektant:</t>
  </si>
  <si>
    <t>True</t>
  </si>
  <si>
    <t>Ing. Martin Liška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</si>
  <si>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</si>
  <si>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</si>
  <si>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</si>
  <si>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</si>
  <si>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</si>
  <si>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</si>
  <si>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</si>
  <si>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</si>
  <si>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</si>
  <si>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</si>
  <si>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</si>
  <si>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</si>
  <si>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</si>
  <si>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</si>
  <si>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</si>
  <si>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</si>
  <si>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</si>
  <si>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</si>
  <si>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</si>
  <si>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</si>
  <si>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</si>
  <si>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</si>
  <si>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</si>
  <si>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</si>
  <si>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</si>
  <si>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</si>
  <si>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</si>
  <si>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</si>
  <si>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</si>
  <si>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</si>
  <si>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</si>
  <si>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</si>
  <si>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</si>
  <si>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</si>
  <si>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</si>
  <si>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</si>
  <si>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</si>
  <si>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</si>
  <si>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</si>
  <si>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</si>
  <si>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</si>
  <si>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</si>
  <si>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</si>
  <si>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</si>
  <si>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</si>
  <si>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</si>
  <si>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</si>
  <si>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</si>
  <si>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010</t>
  </si>
  <si>
    <t>Zateplení objektu vč. výměny vrat</t>
  </si>
  <si>
    <t>STA</t>
  </si>
  <si>
    <t>{6d79a40f-8553-4bb6-90b5-a7dca7645d73}</t>
  </si>
  <si>
    <t>2</t>
  </si>
  <si>
    <t>020</t>
  </si>
  <si>
    <t>Venkovní úpravy - chodník, zelené plochy, kanalizace</t>
  </si>
  <si>
    <t>{8c4c286c-d209-4197-aa69-8209cf5a47a2}</t>
  </si>
  <si>
    <t>KRYCÍ LIST SOUPISU PRACÍ</t>
  </si>
  <si>
    <t>Objekt:</t>
  </si>
  <si>
    <t>010 - Zateplení objektu vč. výměny vrat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</si>
  <si>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</si>
  <si>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</si>
  <si>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</si>
  <si>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</si>
  <si>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</si>
  <si>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</si>
  <si>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</si>
  <si>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</si>
  <si>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</si>
  <si>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</si>
  <si>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</si>
  <si>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</si>
  <si>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</t>
  </si>
  <si>
    <t xml:space="preserve">    764 - Konstrukce klempířské</t>
  </si>
  <si>
    <t xml:space="preserve">    767 - Konstrukce zámečnické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</si>
  <si>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</si>
  <si>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</si>
  <si>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</si>
  <si>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</si>
  <si>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</si>
  <si>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</si>
  <si>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</si>
  <si>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</si>
  <si>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</si>
  <si>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</si>
  <si>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</si>
  <si>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</si>
  <si>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</si>
  <si>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</si>
  <si>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</si>
  <si>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</si>
  <si>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</si>
  <si>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</si>
  <si>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</si>
  <si>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</si>
  <si>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</si>
  <si>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</si>
  <si>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</t>
  </si>
  <si>
    <t>m</t>
  </si>
  <si>
    <t>4</t>
  </si>
  <si>
    <t>377804543</t>
  </si>
  <si>
    <t>VV</t>
  </si>
  <si>
    <t>"Okolo nových vrat" 3,6+3,3*2+5+3,6*2*4</t>
  </si>
  <si>
    <t>622131321</t>
  </si>
  <si>
    <t>Penetrační nátěr vnějších stěn nanášený strojně</t>
  </si>
  <si>
    <t>m2</t>
  </si>
  <si>
    <t>1089975101</t>
  </si>
  <si>
    <t>Na stávající omítce :</t>
  </si>
  <si>
    <t xml:space="preserve">"SK01(B) a SK02(D)" (72,15+12,15)*2*4,9+12,15*1,5/2*2  </t>
  </si>
  <si>
    <t>Odpočty :</t>
  </si>
  <si>
    <t>"Okna" -(1,2*1,8*30+0,9*1,2*26+1,2*1,2*3+1,55*0,8+0,6*0,6)</t>
  </si>
  <si>
    <t>"Dveře" -(1,5*2,9+1,4*2+1,55*2,55)</t>
  </si>
  <si>
    <t>"Vrata" -(3*3,6*2+3,3*3,6*3+3,6*3,6+5*3,6)</t>
  </si>
  <si>
    <t>Ostění otvorů :</t>
  </si>
  <si>
    <t>"Okna" ((1,2+1,8*2)*30+(0,9+1,2*2)*26+1,2*3*3+1,55+0,8*2+0,6*3)*0,12</t>
  </si>
  <si>
    <t>"Dveře" (1,5+2*2,9+1,4+2*2+1,55+2*2,55)*0,12</t>
  </si>
  <si>
    <t>"Vrata" (3*2+3,3*3+3,6+5+3,6*2*7)*0,3</t>
  </si>
  <si>
    <t>3</t>
  </si>
  <si>
    <t>622151021</t>
  </si>
  <si>
    <t>Penetrační akrylátový nátěr vnějších mozaikových tenkovrstvých omítek stěn</t>
  </si>
  <si>
    <t>439937337</t>
  </si>
  <si>
    <t>"SK02(D)" ((72,39+12,39)*2-1,5-1,4-1,55-3*2-3,6-5-3,3*3+0,26*6+0,46*14)*0,45</t>
  </si>
  <si>
    <t>622151031</t>
  </si>
  <si>
    <t>Penetrační silikonový nátěr vnějších pastovitých tenkovrstvých omítek stěn</t>
  </si>
  <si>
    <t>244507240</t>
  </si>
  <si>
    <t xml:space="preserve">"SK01(B)" ((72,15+0,16*2)+(12,15+0,16*2))*2*4,45+(12,15+0,16*2)*1,5/2*2  </t>
  </si>
  <si>
    <t>"Dveře" -(1,5*2,55+1,4*1,65+1,55*2,2)</t>
  </si>
  <si>
    <t>"Vrata" -(3*3,25*2+3,3*3,25*3+3,6*3,25+5*3,25)</t>
  </si>
  <si>
    <t>"Okna" ((1,2+1,8*2)*30+(0,9+1,2*2)*26+1,2*3*3+1,55+0,8*2+0,6*3)*0,28</t>
  </si>
  <si>
    <t>"Dveře" (1,5+2*2,9+1,4+2*2+1,55+2*2,55)*0,28</t>
  </si>
  <si>
    <t>"Vrata" (3*2+3,3*3+3,6+5+3,25*2*7)*0,46</t>
  </si>
  <si>
    <t>5</t>
  </si>
  <si>
    <t>622211031</t>
  </si>
  <si>
    <t>Montáž kontaktního zateplení vnějších stěn lepením a mechanickým kotvením polystyrénových desek do betonu a zdiva tl přes 120 do 160 mm</t>
  </si>
  <si>
    <t>1952182343</t>
  </si>
  <si>
    <t xml:space="preserve">"SK01(B)" ((72,15+0,16*2)+12,15)*2*4,45+(12,15+0,16*2)*1,5/2*2  </t>
  </si>
  <si>
    <t>"SK02(D)" (72,39+12,15)*0,55-1,5*0,35+(72,39-3*2-3,6-5-3,3*3)*0,65+(12,15-1,4)*0,35</t>
  </si>
  <si>
    <t>M</t>
  </si>
  <si>
    <t>28375952</t>
  </si>
  <si>
    <t>deska EPS 70 fasádní λ=0,039 tl 160mm</t>
  </si>
  <si>
    <t>8</t>
  </si>
  <si>
    <t>1517438774</t>
  </si>
  <si>
    <t>583,853</t>
  </si>
  <si>
    <t>583,853*1,05 'Přepočtené koeficientem množství</t>
  </si>
  <si>
    <t>7</t>
  </si>
  <si>
    <t>28376424</t>
  </si>
  <si>
    <t>deska XPS hrana polodrážková a hladký povrch 300kPA tl 140mm</t>
  </si>
  <si>
    <t>453505997</t>
  </si>
  <si>
    <t>80,863</t>
  </si>
  <si>
    <t>80,863*1,05 'Přepočtené koeficientem množství</t>
  </si>
  <si>
    <t>622212051</t>
  </si>
  <si>
    <t>Montáž kontaktního zateplení vnějšího ostění, nadpraží nebo parapetu hl. špalety do 400 mm lepením desek z polystyrenu tl do 40 mm</t>
  </si>
  <si>
    <t>-1035269160</t>
  </si>
  <si>
    <t>"Okna" ((1,2+1,8)*30+(0,9+1,2)*26+1,2*2*3+1,55+0,8+0,6*2)*2</t>
  </si>
  <si>
    <t>"Dveře" 1,5+2*2,9+1,4+2*2+1,55+2*2,55</t>
  </si>
  <si>
    <t>"Vrata" 3*2+3,3*3+3,6+5+3,6*2*7</t>
  </si>
  <si>
    <t>9</t>
  </si>
  <si>
    <t>28375931</t>
  </si>
  <si>
    <t>deska EPS 70 fasádní λ=0,039 tl 30mm</t>
  </si>
  <si>
    <t>-154277501</t>
  </si>
  <si>
    <t>"Dveře" (1,5+2*2,55+1,4+1,65*2+1,55+2*2,2)*0,28</t>
  </si>
  <si>
    <t>105,784*1,1 'Přepočtené koeficientem množství</t>
  </si>
  <si>
    <t>10</t>
  </si>
  <si>
    <t>28376415</t>
  </si>
  <si>
    <t>deska XPS hrana polodrážková a hladký povrch 300kPA tl 30mm</t>
  </si>
  <si>
    <t>346001101</t>
  </si>
  <si>
    <t>"Parapet" (1,2*30+0,9*26+1,2*3+1,55+0,6)*0,28</t>
  </si>
  <si>
    <t>"Sokl ostění" (0,28*2*3+0,46*2*7)</t>
  </si>
  <si>
    <t>8,12*1,1 'Přepočtené koeficientem množství</t>
  </si>
  <si>
    <t>11</t>
  </si>
  <si>
    <t>622251101</t>
  </si>
  <si>
    <t>Příplatek k cenám kontaktního zateplení vnějších stěn za zápustnou montáž a použití tepelněizolačních zátek z polystyrenu</t>
  </si>
  <si>
    <t>151118205</t>
  </si>
  <si>
    <t>12</t>
  </si>
  <si>
    <t>622252001</t>
  </si>
  <si>
    <t>Montáž profilů kontaktního zateplení připevněných mechanicky</t>
  </si>
  <si>
    <t>-1320806220</t>
  </si>
  <si>
    <t>"Základový profil" (72,47+12,47)*2-1,5-1,4-1,55-3*2-3,6-5-3,3*3</t>
  </si>
  <si>
    <t>13</t>
  </si>
  <si>
    <t>59051653</t>
  </si>
  <si>
    <t>profil zakládací Al tl 0,7mm pro ETICS pro izolant tl 160mm</t>
  </si>
  <si>
    <t>1201127854</t>
  </si>
  <si>
    <t>140,93</t>
  </si>
  <si>
    <t>140,93*1,05 'Přepočtené koeficientem množství</t>
  </si>
  <si>
    <t>14</t>
  </si>
  <si>
    <t>622252002</t>
  </si>
  <si>
    <t>Montáž profilů kontaktního zateplení lepených</t>
  </si>
  <si>
    <t>776771980</t>
  </si>
  <si>
    <t>"Rohový" 4,9*6+3*2+3,3*3+3,6+5+3,6*2*7</t>
  </si>
  <si>
    <t>"Dilatační" 4,9*6</t>
  </si>
  <si>
    <t>"APU lišta - okna, dveře" (1,2+1,8*2)*30+(0,9+1,2*2)*26+(1,2+2*2)*3+1,55+0,8*2+1,5+2,9*2+1,4+2*2+1,55+2,55*2</t>
  </si>
  <si>
    <t>Rohové a parapetní profily okolo výplní otvorů jsou zakalkulované v položce "zateplení ostění" !</t>
  </si>
  <si>
    <t>63127464</t>
  </si>
  <si>
    <t>profil rohový Al 15x15mm s výztužnou tkaninou š 100mm pro ETICS</t>
  </si>
  <si>
    <t>-578874823</t>
  </si>
  <si>
    <t>104,3</t>
  </si>
  <si>
    <t>104,3*1,05 'Přepočtené koeficientem množství</t>
  </si>
  <si>
    <t>16</t>
  </si>
  <si>
    <t>59051476</t>
  </si>
  <si>
    <t>profil začišťovací PVC 9mm s výztužnou tkaninou pro ostění ETICS</t>
  </si>
  <si>
    <t>-2086672427</t>
  </si>
  <si>
    <t>267,9</t>
  </si>
  <si>
    <t>267,9*1,05 'Přepočtené koeficientem množství</t>
  </si>
  <si>
    <t>17</t>
  </si>
  <si>
    <t>59051500</t>
  </si>
  <si>
    <t>profil dilatační stěnový PVC s výztužnou tkaninou pro ETICS</t>
  </si>
  <si>
    <t>2096719386</t>
  </si>
  <si>
    <t>4,9*5</t>
  </si>
  <si>
    <t>24,5*1,05 'Přepočtené koeficientem množství</t>
  </si>
  <si>
    <t>18</t>
  </si>
  <si>
    <t>59051502</t>
  </si>
  <si>
    <t>profil dilatační rohový PVC s výztužnou tkaninou pro ETICS</t>
  </si>
  <si>
    <t>1210954405</t>
  </si>
  <si>
    <t>4,9</t>
  </si>
  <si>
    <t>4,9*1,05 'Přepočtené koeficientem množství</t>
  </si>
  <si>
    <t>19</t>
  </si>
  <si>
    <t>622325101</t>
  </si>
  <si>
    <t>Oprava vnější vápenocementové hladké omítky složitosti 1 stěn v rozsahu do 10 %</t>
  </si>
  <si>
    <t>-1401331666</t>
  </si>
  <si>
    <t>"Viz. penetrace" 700,52</t>
  </si>
  <si>
    <t>20</t>
  </si>
  <si>
    <t>622511112</t>
  </si>
  <si>
    <t>Tenkovrstvá akrylátová mozaiková střednězrnná omítka vnějších stěn</t>
  </si>
  <si>
    <t>886614388</t>
  </si>
  <si>
    <t>"SK02(D)" ((72,39+12,39)*2-1,5-1,4-1,55-3*2-3,6-5-3,3*3)*0,45</t>
  </si>
  <si>
    <t>622531022</t>
  </si>
  <si>
    <t>Tenkovrstvá silikonová zrnitá omítka zrnitost 2,0 mm vnějších stěn</t>
  </si>
  <si>
    <t>-2010754108</t>
  </si>
  <si>
    <t>"Vrata" (3*2+3,3*3+3,6+5+3,6*2*7)*0,28</t>
  </si>
  <si>
    <t>22</t>
  </si>
  <si>
    <t>629991011</t>
  </si>
  <si>
    <t>Zakrytí výplní otvorů a svislých ploch fólií přilepenou lepící páskou</t>
  </si>
  <si>
    <t>468205824</t>
  </si>
  <si>
    <t>"Okna" 1,2*1,8*30+0,9*1,2*26+1,2*1,2*3+1,55*0,8+0,6*0,6</t>
  </si>
  <si>
    <t>"Dveře" 1,5*2,9+1,4*2+1,55*2,55</t>
  </si>
  <si>
    <t>"Vrata" 3*3,6*2+3,3*3,6*3+3,6*3,6+5*3,6</t>
  </si>
  <si>
    <t>23</t>
  </si>
  <si>
    <t>629995101</t>
  </si>
  <si>
    <t>Očištění vnějších ploch tlakovou vodou</t>
  </si>
  <si>
    <t>-1306140112</t>
  </si>
  <si>
    <t>Ostatní konstrukce a práce, bourání</t>
  </si>
  <si>
    <t>24</t>
  </si>
  <si>
    <t>941311111</t>
  </si>
  <si>
    <t>Montáž lešení řadového modulového lehkého zatížení do 200 kg/m2 š od 0,6 do 0,9 m v do 10 m</t>
  </si>
  <si>
    <t>1311449696</t>
  </si>
  <si>
    <t>(72,47+12,47+1,1*4)*2*(4,9-1,8)+12,47*1,5/2*2</t>
  </si>
  <si>
    <t>25</t>
  </si>
  <si>
    <t>941311211</t>
  </si>
  <si>
    <t>Příplatek k lešení řadovému modulovému lehkému š 0,9 m v přes 10 do 25 m za první a ZKD den použití</t>
  </si>
  <si>
    <t>-1093807566</t>
  </si>
  <si>
    <t>572,613*30</t>
  </si>
  <si>
    <t>26</t>
  </si>
  <si>
    <t>941311811</t>
  </si>
  <si>
    <t>Demontáž lešení řadového modulového lehkého zatížení do 200 kg/m2 š od 0,6 do 0,9 m v do 10 m</t>
  </si>
  <si>
    <t>-93208845</t>
  </si>
  <si>
    <t>27</t>
  </si>
  <si>
    <t>943111111</t>
  </si>
  <si>
    <t>Montáž lešení prostorového trubkového lehkého bez podlah zatížení do 200 kg/m2 v do 10 m</t>
  </si>
  <si>
    <t>m3</t>
  </si>
  <si>
    <t>434076303</t>
  </si>
  <si>
    <t>"Pro zateplení střechy" 40,8*(6-1,8)</t>
  </si>
  <si>
    <t>28</t>
  </si>
  <si>
    <t>943111211</t>
  </si>
  <si>
    <t>Příplatek k lešení prostorovému trubkovému lehkému bez podlah v do 10 m za první a ZKD den použití</t>
  </si>
  <si>
    <t>1108151540</t>
  </si>
  <si>
    <t>171,36*21</t>
  </si>
  <si>
    <t>29</t>
  </si>
  <si>
    <t>943111811</t>
  </si>
  <si>
    <t>Demontáž lešení prostorového trubkového lehkého bez podlah zatížení do 200 kg/m2 v do 10 m</t>
  </si>
  <si>
    <t>-1156089833</t>
  </si>
  <si>
    <t>30</t>
  </si>
  <si>
    <t>949101111</t>
  </si>
  <si>
    <t>Lešení pomocné pro objekty pozemních staveb s lešeňovou podlahou v do 1,9 m zatížení do 150 kg/m2</t>
  </si>
  <si>
    <t>-2145949482</t>
  </si>
  <si>
    <t>"Pro vybourání stávajících vrat" (4*3+6)*1,2</t>
  </si>
  <si>
    <t>"Pro osazování nových vrat" (4*3+6)*1,2</t>
  </si>
  <si>
    <t>31</t>
  </si>
  <si>
    <t>949211111</t>
  </si>
  <si>
    <t>Montáž lešeňové podlahy s příčníky pro trubková lešení v do 10 m</t>
  </si>
  <si>
    <t>1650322631</t>
  </si>
  <si>
    <t>32</t>
  </si>
  <si>
    <t>949211211</t>
  </si>
  <si>
    <t>Příplatek k lešeňové podlaze s příčníky pro trubková lešení za první a ZKD den použití</t>
  </si>
  <si>
    <t>-1743850648</t>
  </si>
  <si>
    <t>40,8*21</t>
  </si>
  <si>
    <t>33</t>
  </si>
  <si>
    <t>949211811</t>
  </si>
  <si>
    <t>Demontáž lešeňové podlahy s příčníky pro trubková lešení v do 10 m</t>
  </si>
  <si>
    <t>-1009597804</t>
  </si>
  <si>
    <t>34</t>
  </si>
  <si>
    <t>968072559</t>
  </si>
  <si>
    <t>Vybourání kovových vrat pl přes 5 m2</t>
  </si>
  <si>
    <t>1150272130</t>
  </si>
  <si>
    <t>3,6*3,6+3,3*3,6*2+5*3,6</t>
  </si>
  <si>
    <t>35</t>
  </si>
  <si>
    <t>976072321</t>
  </si>
  <si>
    <t xml:space="preserve">Vybourání kovových  dvířek apod.  pl přes 0,3 m2 ze zdiva cihelného</t>
  </si>
  <si>
    <t>kus</t>
  </si>
  <si>
    <t>-1734075112</t>
  </si>
  <si>
    <t>36</t>
  </si>
  <si>
    <t>978015321</t>
  </si>
  <si>
    <t>Otlučení (osekání) vnější vápenné nebo vápenocementové omítky stupně členitosti 1 a 2 v rozsahu do 10 %</t>
  </si>
  <si>
    <t>1821292415</t>
  </si>
  <si>
    <t>37</t>
  </si>
  <si>
    <t>985131311</t>
  </si>
  <si>
    <t>Ruční dočištění ploch stěn ocelovými kartáči</t>
  </si>
  <si>
    <t>1450917262</t>
  </si>
  <si>
    <t>"Viz. penetrace" 700,52*0,9</t>
  </si>
  <si>
    <t>997</t>
  </si>
  <si>
    <t>Přesun sutě</t>
  </si>
  <si>
    <t>38</t>
  </si>
  <si>
    <t>997013111</t>
  </si>
  <si>
    <t>Vnitrostaveništní doprava suti a vybouraných hmot pro budovy v do 6 m s použitím mechanizace</t>
  </si>
  <si>
    <t>t</t>
  </si>
  <si>
    <t>-81470371</t>
  </si>
  <si>
    <t>39</t>
  </si>
  <si>
    <t>997013501</t>
  </si>
  <si>
    <t>Odvoz suti a vybouraných hmot na skládku nebo meziskládku do 1 km se složením</t>
  </si>
  <si>
    <t>976265053</t>
  </si>
  <si>
    <t>40</t>
  </si>
  <si>
    <t>997013509</t>
  </si>
  <si>
    <t>Příplatek k odvozu suti a vybouraných hmot na skládku ZKD 1 km přes 1 km</t>
  </si>
  <si>
    <t>1406490687</t>
  </si>
  <si>
    <t>7,975*18 'Přepočtené koeficientem množství</t>
  </si>
  <si>
    <t>41</t>
  </si>
  <si>
    <t>997013871</t>
  </si>
  <si>
    <t>Poplatek za uložení stavebního odpadu na recyklační skládce (skládkovné) směsného stavebního a demoličního kód odpadu 17 09 04</t>
  </si>
  <si>
    <t>-142966381</t>
  </si>
  <si>
    <t>998</t>
  </si>
  <si>
    <t>Přesun hmot</t>
  </si>
  <si>
    <t>42</t>
  </si>
  <si>
    <t>998011001</t>
  </si>
  <si>
    <t>Přesun hmot pro budovy zděné v do 6 m</t>
  </si>
  <si>
    <t>-944410922</t>
  </si>
  <si>
    <t>PSV</t>
  </si>
  <si>
    <t>Práce a dodávky PSV</t>
  </si>
  <si>
    <t>713</t>
  </si>
  <si>
    <t>Izolace tepelné</t>
  </si>
  <si>
    <t>43</t>
  </si>
  <si>
    <t>713114512</t>
  </si>
  <si>
    <t>Tepelná foukaná izolace minerální vlákna standardní objemová hmotnost vodorovná volná tl přes 150 do 250 mm</t>
  </si>
  <si>
    <t>-1050864768</t>
  </si>
  <si>
    <t>"Ozn.W" 853,9*0,2</t>
  </si>
  <si>
    <t>44</t>
  </si>
  <si>
    <t>998713101</t>
  </si>
  <si>
    <t>Přesun hmot tonážní pro izolace tepelné v objektech v do 6 m</t>
  </si>
  <si>
    <t>-382696769</t>
  </si>
  <si>
    <t>45</t>
  </si>
  <si>
    <t>998713181</t>
  </si>
  <si>
    <t>Příplatek k přesunu hmot tonážní 713 prováděný bez použití mechanizace</t>
  </si>
  <si>
    <t>-809785502</t>
  </si>
  <si>
    <t>741</t>
  </si>
  <si>
    <t>Elektroinstalace</t>
  </si>
  <si>
    <t>46</t>
  </si>
  <si>
    <t>741110041</t>
  </si>
  <si>
    <t>Montáž trubka plastová ohebná D přes 11 do 23 mm uložená pevně</t>
  </si>
  <si>
    <t>1593605753</t>
  </si>
  <si>
    <t>47</t>
  </si>
  <si>
    <t>1219193</t>
  </si>
  <si>
    <t>OCHR.SPIRALNI HADICE ENERGY S-130-20 UV</t>
  </si>
  <si>
    <t>-1268662460</t>
  </si>
  <si>
    <t>500*1,05 'Přepočtené koeficientem množství</t>
  </si>
  <si>
    <t>48</t>
  </si>
  <si>
    <t>741112066</t>
  </si>
  <si>
    <t>Montáž krabice přístrojová zapuštěná plastová do zateplení</t>
  </si>
  <si>
    <t>1255977573</t>
  </si>
  <si>
    <t>49</t>
  </si>
  <si>
    <t>10.076.468</t>
  </si>
  <si>
    <t>OBO BETTERMANN Krabice A11 odbočná, hranatá, 85x85x40mm, PE, IP55 šedá</t>
  </si>
  <si>
    <t>-802626911</t>
  </si>
  <si>
    <t>50</t>
  </si>
  <si>
    <t>741420001</t>
  </si>
  <si>
    <t>Montáž drát nebo lano hromosvodné svodové D do 10 mm s podpěrou</t>
  </si>
  <si>
    <t>-775551160</t>
  </si>
  <si>
    <t>4*11</t>
  </si>
  <si>
    <t>51</t>
  </si>
  <si>
    <t>741420002</t>
  </si>
  <si>
    <t>Montáž drát nebo lano hromosvodné svodové D přes 10 mm s podpěrou</t>
  </si>
  <si>
    <t>-327212683</t>
  </si>
  <si>
    <t>1,5*11</t>
  </si>
  <si>
    <t>52</t>
  </si>
  <si>
    <t>741420020</t>
  </si>
  <si>
    <t>Montáž svorka hromosvodná s jedním šroubem</t>
  </si>
  <si>
    <t>1093805030</t>
  </si>
  <si>
    <t>53</t>
  </si>
  <si>
    <t>35431039</t>
  </si>
  <si>
    <t>svorka uzemnění AlMgSi na okapové žlaby</t>
  </si>
  <si>
    <t>177893978</t>
  </si>
  <si>
    <t>54</t>
  </si>
  <si>
    <t>741420021</t>
  </si>
  <si>
    <t>Montáž svorka hromosvodná se 2 šrouby</t>
  </si>
  <si>
    <t>-2046736950</t>
  </si>
  <si>
    <t>55</t>
  </si>
  <si>
    <t>35441885</t>
  </si>
  <si>
    <t>svorka spojovací pro lano D 8-10mm</t>
  </si>
  <si>
    <t>1150818930</t>
  </si>
  <si>
    <t>11*2</t>
  </si>
  <si>
    <t>56</t>
  </si>
  <si>
    <t>35431014</t>
  </si>
  <si>
    <t>svorka uzemnění AlMgSi zkušební, 81mm</t>
  </si>
  <si>
    <t>-1531434950</t>
  </si>
  <si>
    <t>57</t>
  </si>
  <si>
    <t>741420023</t>
  </si>
  <si>
    <t>Montáž svorka hromosvodná na okapové žlaby</t>
  </si>
  <si>
    <t>1672899995</t>
  </si>
  <si>
    <t>58</t>
  </si>
  <si>
    <t>741420051</t>
  </si>
  <si>
    <t>Montáž vedení hromosvodné-úhelník nebo trubka s držáky do zdiva</t>
  </si>
  <si>
    <t>1441519760</t>
  </si>
  <si>
    <t>59</t>
  </si>
  <si>
    <t>35441837</t>
  </si>
  <si>
    <t>držák ochranného úhelníku do zdiva, FeZn - prodloužený</t>
  </si>
  <si>
    <t>137595320</t>
  </si>
  <si>
    <t>60</t>
  </si>
  <si>
    <t>741420054</t>
  </si>
  <si>
    <t>Montáž vedení hromosvodné-tvarování prvku</t>
  </si>
  <si>
    <t>-346992824</t>
  </si>
  <si>
    <t>"U okapu" 11</t>
  </si>
  <si>
    <t>61</t>
  </si>
  <si>
    <t>741420083</t>
  </si>
  <si>
    <t>Montáž vedení hromosvodné-štítek k označení svodu</t>
  </si>
  <si>
    <t>-247187199</t>
  </si>
  <si>
    <t>62</t>
  </si>
  <si>
    <t>35442110</t>
  </si>
  <si>
    <t>štítek plastový - čísla svodů</t>
  </si>
  <si>
    <t>130234424</t>
  </si>
  <si>
    <t>63</t>
  </si>
  <si>
    <t>741421811</t>
  </si>
  <si>
    <t>Demontáž drátu nebo lana svodového vedení D do 8 mm kolmý svod</t>
  </si>
  <si>
    <t>1565366317</t>
  </si>
  <si>
    <t>64</t>
  </si>
  <si>
    <t>741421813</t>
  </si>
  <si>
    <t>Demontáž drátu nebo lana svodového vedení D přes 8 mm kolmý svod</t>
  </si>
  <si>
    <t>930855942</t>
  </si>
  <si>
    <t>65</t>
  </si>
  <si>
    <t>741421843</t>
  </si>
  <si>
    <t>Demontáž svorky šroubové hromosvodné se 2 šrouby</t>
  </si>
  <si>
    <t>664405330</t>
  </si>
  <si>
    <t>66</t>
  </si>
  <si>
    <t>741421863</t>
  </si>
  <si>
    <t>Demontáž vedení hromosvodné-podpěra svislého vedení zazděného</t>
  </si>
  <si>
    <t>-1129975615</t>
  </si>
  <si>
    <t>67</t>
  </si>
  <si>
    <t>741421873</t>
  </si>
  <si>
    <t>Demontáž vedení hromosvodné-ochranného úhelníku délky přes 1,4 m</t>
  </si>
  <si>
    <t>-1053636188</t>
  </si>
  <si>
    <t>68</t>
  </si>
  <si>
    <t>741810001</t>
  </si>
  <si>
    <t>Celková prohlídka elektrického rozvodu a zařízení do 100 000,- Kč - revize hromosvodu</t>
  </si>
  <si>
    <t>-784711498</t>
  </si>
  <si>
    <t>69</t>
  </si>
  <si>
    <t>7419-1-010</t>
  </si>
  <si>
    <t>Demontáž stávajícího venkovního svítidla včetně příslušného vypínače ozn. C</t>
  </si>
  <si>
    <t>ks</t>
  </si>
  <si>
    <t>-1996555506</t>
  </si>
  <si>
    <t>70</t>
  </si>
  <si>
    <t>7419-1-020</t>
  </si>
  <si>
    <t>Zpětná montáž venkovního svítidla a vypínače včetně osazovacího prodlužovacího prvku a zapojení, ozn. C</t>
  </si>
  <si>
    <t>-841755890</t>
  </si>
  <si>
    <t>71</t>
  </si>
  <si>
    <t>998741201</t>
  </si>
  <si>
    <t>Přesun hmot procentní pro silnoproud v objektech v do 6 m</t>
  </si>
  <si>
    <t>%</t>
  </si>
  <si>
    <t>1500282079</t>
  </si>
  <si>
    <t>764</t>
  </si>
  <si>
    <t>Konstrukce klempířské</t>
  </si>
  <si>
    <t>72</t>
  </si>
  <si>
    <t>764001901</t>
  </si>
  <si>
    <t>Napojení klempířských konstrukcí na stávající délky spoje do 0,5 m</t>
  </si>
  <si>
    <t>-1251195660</t>
  </si>
  <si>
    <t>"Kolena svodu pod kotlíkem" 9</t>
  </si>
  <si>
    <t>73</t>
  </si>
  <si>
    <t>764002851</t>
  </si>
  <si>
    <t>Demontáž oplechování parapetů do suti</t>
  </si>
  <si>
    <t>-1001445426</t>
  </si>
  <si>
    <t>74</t>
  </si>
  <si>
    <t>764004803</t>
  </si>
  <si>
    <t>Demontáž podokapního žlabu k dalšímu použití</t>
  </si>
  <si>
    <t>-771000328</t>
  </si>
  <si>
    <t>75</t>
  </si>
  <si>
    <t>764004863</t>
  </si>
  <si>
    <t>Demontáž svodu k dalšímu použití</t>
  </si>
  <si>
    <t>-25316573</t>
  </si>
  <si>
    <t>76</t>
  </si>
  <si>
    <t>764206105</t>
  </si>
  <si>
    <t>Montáž oplechování rovných parapetů rš do 400 mm</t>
  </si>
  <si>
    <t>1704845142</t>
  </si>
  <si>
    <t>1,25*30+0,95*26+1,25*3+1,6+0,65</t>
  </si>
  <si>
    <t>77</t>
  </si>
  <si>
    <t>M-764-1-01</t>
  </si>
  <si>
    <t>pozinkovaný ohýbaný parapet - šířka 300 mm, délka 1200 mm, včetně plastových krytek, barva šedá</t>
  </si>
  <si>
    <t>-504180397</t>
  </si>
  <si>
    <t>78</t>
  </si>
  <si>
    <t>M-764-1-02</t>
  </si>
  <si>
    <t>pozinkovaný ohýbaný parapet - šířka 300 mm, délka 900 mm, včetně plastových krytek, barva šedá</t>
  </si>
  <si>
    <t>711662650</t>
  </si>
  <si>
    <t>79</t>
  </si>
  <si>
    <t>M-764-1-03</t>
  </si>
  <si>
    <t>pozinkovaný ohýbaný parapet - šířka 300 mm, délka 1550 mm, včetně plastových krytek, barva šedá</t>
  </si>
  <si>
    <t>1903130757</t>
  </si>
  <si>
    <t>80</t>
  </si>
  <si>
    <t>764501103</t>
  </si>
  <si>
    <t>Montáž žlabu podokapního půlkulatého</t>
  </si>
  <si>
    <t>614701364</t>
  </si>
  <si>
    <t>72,5*2</t>
  </si>
  <si>
    <t>81</t>
  </si>
  <si>
    <t>764501108</t>
  </si>
  <si>
    <t>Montáž kotlíku oválného (trychtýřového) pro podokapní žlab</t>
  </si>
  <si>
    <t>1484830564</t>
  </si>
  <si>
    <t>5+4</t>
  </si>
  <si>
    <t>82</t>
  </si>
  <si>
    <t>764508131</t>
  </si>
  <si>
    <t>Montáž kruhového svodu</t>
  </si>
  <si>
    <t>-592975326</t>
  </si>
  <si>
    <t>5,2*9</t>
  </si>
  <si>
    <t>83</t>
  </si>
  <si>
    <t>764508132</t>
  </si>
  <si>
    <t>Montáž objímky kruhového svodu</t>
  </si>
  <si>
    <t>-1254030995</t>
  </si>
  <si>
    <t>9*3</t>
  </si>
  <si>
    <t>84</t>
  </si>
  <si>
    <t>55344332</t>
  </si>
  <si>
    <t>objímka svodu Pz s povrchovou úpravou prům.100mm s prodlouženým trnem</t>
  </si>
  <si>
    <t>-436993337</t>
  </si>
  <si>
    <t>85</t>
  </si>
  <si>
    <t>764508134</t>
  </si>
  <si>
    <t>Montáž horního dvojitého kolena kruhového svodu</t>
  </si>
  <si>
    <t>-879581399</t>
  </si>
  <si>
    <t>86</t>
  </si>
  <si>
    <t>998764101</t>
  </si>
  <si>
    <t>Přesun hmot tonážní pro konstrukce klempířské v objektech v do 6 m</t>
  </si>
  <si>
    <t>-294447520</t>
  </si>
  <si>
    <t>767</t>
  </si>
  <si>
    <t>Konstrukce zámečnické</t>
  </si>
  <si>
    <t>87</t>
  </si>
  <si>
    <t>7679-010</t>
  </si>
  <si>
    <t>Dodávka a montáž sekčních rychloběžných průmyslových automatických vrat 3600/3600 mm s prosvětlovacím pruhem a vstupními dveřmi, ozn. V1a</t>
  </si>
  <si>
    <t>1651651591</t>
  </si>
  <si>
    <t>88</t>
  </si>
  <si>
    <t>7679-020</t>
  </si>
  <si>
    <t>Dodávka a montáž sekčních rychloběžných průmyslových automatických vrat 3600/3600 mm s prosvětlovacím pruhem, ozn. V1b</t>
  </si>
  <si>
    <t>-183763100</t>
  </si>
  <si>
    <t>89</t>
  </si>
  <si>
    <t>7679-030</t>
  </si>
  <si>
    <t>Dodávka a montáž sekčních rychloběžných průmyslových automatických vrat 3300/3600 mm s prosvětlovacím pruhem a vstupními dveřmi, ozn. V2</t>
  </si>
  <si>
    <t>-1453576976</t>
  </si>
  <si>
    <t>90</t>
  </si>
  <si>
    <t>7679-050</t>
  </si>
  <si>
    <t>Dodávka a montáž sekčních rychloběžných průmyslových automatických vrat 5000/3600 mm s prosvětlovacím pruhem, ozn. V3</t>
  </si>
  <si>
    <t>-294733070</t>
  </si>
  <si>
    <t>91</t>
  </si>
  <si>
    <t>7679-060</t>
  </si>
  <si>
    <t>Dodávka a montáž skříně elektro cca 600/600 mm (alt. 800/500 mm) včetně povrchové úpravy, ozn. M</t>
  </si>
  <si>
    <t>1542278776</t>
  </si>
  <si>
    <t>92</t>
  </si>
  <si>
    <t>7679-070</t>
  </si>
  <si>
    <t>Dodávka a montáž skříně elektro cca 1000/1200 mm včetně povrchové úpravy, ozn. M</t>
  </si>
  <si>
    <t>-397853223</t>
  </si>
  <si>
    <t>93</t>
  </si>
  <si>
    <t>7679-080</t>
  </si>
  <si>
    <t>Dodávka a montáž dvířek do půdního prostoru cca 600/600 mm včetně povrchové úpravy, ozn. M</t>
  </si>
  <si>
    <t>734270453</t>
  </si>
  <si>
    <t>94</t>
  </si>
  <si>
    <t>998767201</t>
  </si>
  <si>
    <t>Přesun hmot procentní pro zámečnické konstrukce v objektech v do 6 m</t>
  </si>
  <si>
    <t>-658911877</t>
  </si>
  <si>
    <t>VRN</t>
  </si>
  <si>
    <t>Vedlejší rozpočtové náklady</t>
  </si>
  <si>
    <t>VRN3</t>
  </si>
  <si>
    <t>Zařízení staveniště</t>
  </si>
  <si>
    <t>95</t>
  </si>
  <si>
    <t>030001000</t>
  </si>
  <si>
    <t>1024</t>
  </si>
  <si>
    <t>-538870044</t>
  </si>
  <si>
    <t>020 - Venkovní úpravy - chodník, zelené plochy, kanalizace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</si>
  <si>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</si>
  <si>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</si>
  <si>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</si>
  <si>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</si>
  <si>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</si>
  <si>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711 - Izolace proti vodě, vlhkosti a plynům</t>
  </si>
  <si>
    <t xml:space="preserve">    VRN1 - Průzkumné, geodetické a projektové práce</t>
  </si>
  <si>
    <t>Zemní práce</t>
  </si>
  <si>
    <t>113107136</t>
  </si>
  <si>
    <t>Odstranění podkladu z betonu vyztuženého sítěmi tl přes 100 do 150 mm ručně</t>
  </si>
  <si>
    <t>-653152482</t>
  </si>
  <si>
    <t>"Jihovýchodní strana" 72,15*1-(3,3*5+3,6+5)*0,5</t>
  </si>
  <si>
    <t>113107132</t>
  </si>
  <si>
    <t>Odstranění podkladu z betonu prostého tl přes 150 do 300 mm ručně</t>
  </si>
  <si>
    <t>769817375</t>
  </si>
  <si>
    <t>"Nájezdy u vrat" (3,3*5+3,6+5)*0,5</t>
  </si>
  <si>
    <t>121151115</t>
  </si>
  <si>
    <t>Sejmutí ornice plochy do 500 m2 tl vrstvy přes 250 do 300 mm strojně</t>
  </si>
  <si>
    <t>-26545285</t>
  </si>
  <si>
    <t>"Pro E03" (81,34+25)*2,4</t>
  </si>
  <si>
    <t>"Pro kanalizaci" 41*4</t>
  </si>
  <si>
    <t>122252204</t>
  </si>
  <si>
    <t>Odkopávky a prokopávky nezapažené pro silnice a dálnice v hornině třídy těžitelnosti I objem do 500 m3 strojně</t>
  </si>
  <si>
    <t>997969262</t>
  </si>
  <si>
    <t>"Pro E01" 70*0,25</t>
  </si>
  <si>
    <t>132251103</t>
  </si>
  <si>
    <t>Hloubení rýh nezapažených š do 800 mm v hornině třídy těžitelnosti I skupiny 3 objem do 100 m3 strojně</t>
  </si>
  <si>
    <t>854958391</t>
  </si>
  <si>
    <t>"Pro drenáž mimo objekt" (83-72,5)*0,6*(1,5-0,25)</t>
  </si>
  <si>
    <t>132253103</t>
  </si>
  <si>
    <t>Hloubení rýh nezapažených š do 800 mm v hornině třídy těžitelnosti I skupiny 3 objem do 100 m3 strojně v omezeném prostoru</t>
  </si>
  <si>
    <t>550358069</t>
  </si>
  <si>
    <t>"Pro drenáž" (13,1+72,5)*0,6*(1,5-0,25)</t>
  </si>
  <si>
    <t>"Jihovýchodní strana" 83*0,6*(1,5-0,5)</t>
  </si>
  <si>
    <t>132254204</t>
  </si>
  <si>
    <t>Hloubení zapažených rýh š do 2000 mm v hornině třídy těžitelnosti I skupiny 3 objem do 500 m3</t>
  </si>
  <si>
    <t>1519003762</t>
  </si>
  <si>
    <t>"Pro kanalizaci pod E02" (83+3*5+37)*1,2*(2-0,3)</t>
  </si>
  <si>
    <t>151811131</t>
  </si>
  <si>
    <t>Osazení pažicího boxu hl výkopu do 4 m š do 1,2 m</t>
  </si>
  <si>
    <t>-2028237544</t>
  </si>
  <si>
    <t>"Pro kanalizaci pod E02" (83+3*5+37)*(2-0,3)*2</t>
  </si>
  <si>
    <t>151811231</t>
  </si>
  <si>
    <t>Odstranění pažicího boxu hl výkopu do 4 m š do 1,2 m</t>
  </si>
  <si>
    <t>1364584189</t>
  </si>
  <si>
    <t>162351103</t>
  </si>
  <si>
    <t>Vodorovné přemístění přes 50 do 500 m výkopku/sypaniny z horniny třídy těžitelnosti I skupiny 1 až 3</t>
  </si>
  <si>
    <t>1442747346</t>
  </si>
  <si>
    <t>"Na meziskládku" 17,5+7,875+114+275,4-184,095-53,304</t>
  </si>
  <si>
    <t>162751117</t>
  </si>
  <si>
    <t>Vodorovné přemístění přes 9 000 do 10000 m výkopku/sypaniny z horniny třídy těžitelnosti I skupiny 1 až 3</t>
  </si>
  <si>
    <t>-2097265533</t>
  </si>
  <si>
    <t>"Přebytečná zemina - odvoz na skládku - 1/3" 177,376/3</t>
  </si>
  <si>
    <t>162751119</t>
  </si>
  <si>
    <t>Příplatek k vodorovnému přemístění výkopku/sypaniny z horniny třídy těžitelnosti I skupiny 1 až 3 ZKD 1000 m přes 10000 m</t>
  </si>
  <si>
    <t>-1574352175</t>
  </si>
  <si>
    <t>59,125*8</t>
  </si>
  <si>
    <t>167151111</t>
  </si>
  <si>
    <t>Nakládání výkopku z hornin třídy těžitelnosti I skupiny 1 až 3 přes 100 m3</t>
  </si>
  <si>
    <t>1712449568</t>
  </si>
  <si>
    <t>"Přebytečná zemina" 17,5+7,875+114+275,4-184,095-53,304</t>
  </si>
  <si>
    <t>171251101</t>
  </si>
  <si>
    <t>Uložení sypaniny do násypů nezhutněných strojně</t>
  </si>
  <si>
    <t>1445267317</t>
  </si>
  <si>
    <t>"Přebytečná zemina - rozprostření v prostoru areálu - 2/3" 177,376/3*2</t>
  </si>
  <si>
    <t>171251201</t>
  </si>
  <si>
    <t>Uložení sypaniny na skládky nebo meziskládky</t>
  </si>
  <si>
    <t>189151079</t>
  </si>
  <si>
    <t>171201231</t>
  </si>
  <si>
    <t>Poplatek za uložení zeminy a kamení na recyklační skládce (skládkovné) kód odpadu 17 05 04</t>
  </si>
  <si>
    <t>311434431</t>
  </si>
  <si>
    <t>59,125*1,75</t>
  </si>
  <si>
    <t>174151101</t>
  </si>
  <si>
    <t>Zásyp jam, šachet rýh nebo kolem objektů sypaninou se zhutněním</t>
  </si>
  <si>
    <t>1966679292</t>
  </si>
  <si>
    <t>"Pro drenáž mimo objekt" (83-72,5)*0,6*(1,5-0,25-0,6)</t>
  </si>
  <si>
    <t>"Pro kanalizaci pod E02" (83+37)*1,2*(2-0,3-0,65)+3*5*1,2*(2-0,3-0,1)</t>
  </si>
  <si>
    <t>174151102</t>
  </si>
  <si>
    <t>Zásyp v prostoru s omezeným pohybem stroje sypaninou se zhutněním</t>
  </si>
  <si>
    <t>-81752567</t>
  </si>
  <si>
    <t>"Pro drenáž" (13,1+72,5)*0,6*(1,5-0,25-0,6)</t>
  </si>
  <si>
    <t>"Pro drenáž JV strana" 83*0,6*(1,5-0,5-0,6)</t>
  </si>
  <si>
    <t>180404112</t>
  </si>
  <si>
    <t>Založení hřišťového trávníku výsevem na vrstvě substrátu</t>
  </si>
  <si>
    <t>256972000</t>
  </si>
  <si>
    <t>"E02" 700</t>
  </si>
  <si>
    <t>00572440</t>
  </si>
  <si>
    <t>osivo směs travní hřištní</t>
  </si>
  <si>
    <t>kg</t>
  </si>
  <si>
    <t>-467981855</t>
  </si>
  <si>
    <t>700</t>
  </si>
  <si>
    <t>700*0,03 'Přepočtené koeficientem množství</t>
  </si>
  <si>
    <t>181151331</t>
  </si>
  <si>
    <t>Plošná úprava terénu přes 500 m2 zemina skupiny 1 až 4 nerovnosti přes 150 do 200 mm v rovinně a svahu do 1:5</t>
  </si>
  <si>
    <t>1370147905</t>
  </si>
  <si>
    <t>181152302</t>
  </si>
  <si>
    <t>Úprava pláně pro silnice a dálnice v zářezech se zhutněním</t>
  </si>
  <si>
    <t>1195090731</t>
  </si>
  <si>
    <t>"E01" 70</t>
  </si>
  <si>
    <t>181351114</t>
  </si>
  <si>
    <t>Rozprostření ornice tl vrstvy přes 200 do 250 mm pl přes 500 m2 v rovině nebo ve svahu do 1:5 strojně</t>
  </si>
  <si>
    <t>1719128287</t>
  </si>
  <si>
    <t>181951112</t>
  </si>
  <si>
    <t>Úprava pláně v hornině třídy těžitelnosti I skupiny 1 až 3 se zhutněním strojně</t>
  </si>
  <si>
    <t>-1294104026</t>
  </si>
  <si>
    <t>"E03" 165</t>
  </si>
  <si>
    <t>182303111</t>
  </si>
  <si>
    <t>Doplnění zeminy nebo substrátu na travnatých plochách tl do 50 mm rovina v rovinně a svahu do 1:5</t>
  </si>
  <si>
    <t>-1603898458</t>
  </si>
  <si>
    <t>10371500</t>
  </si>
  <si>
    <t>substrát pro trávníky VL</t>
  </si>
  <si>
    <t>1053749916</t>
  </si>
  <si>
    <t>700*0,02</t>
  </si>
  <si>
    <t>Zakládání</t>
  </si>
  <si>
    <t>211531111</t>
  </si>
  <si>
    <t>Výplň odvodňovacích žeber nebo trativodů kamenivem hrubým drceným frakce 16 až 63 mm</t>
  </si>
  <si>
    <t>2046987843</t>
  </si>
  <si>
    <t>"Vsakovací potrubí" (83+37*3)*1,2*0,65</t>
  </si>
  <si>
    <t>211561112-R</t>
  </si>
  <si>
    <t>Výplň odvodňovacích žeber nebo trativodů kamenivem hrubým drceným frakce 11 až 22 mm</t>
  </si>
  <si>
    <t>-930073843</t>
  </si>
  <si>
    <t>"DR" (13+83*2)*0,6*0,6</t>
  </si>
  <si>
    <t>211971121</t>
  </si>
  <si>
    <t>Zřízení opláštění žeber nebo trativodů geotextilií v rýze nebo zářezu sklonu přes 1:2 š do 2,5 m</t>
  </si>
  <si>
    <t>2013104325</t>
  </si>
  <si>
    <t>"Mimo objekt" (13+83-12,5-72,5)*0,6*4</t>
  </si>
  <si>
    <t>211971122</t>
  </si>
  <si>
    <t>Zřízení opláštění žeber nebo trativodů geotextilií v rýze nebo zářezu přes 1:2 š přes 2,5 m</t>
  </si>
  <si>
    <t>-666819756</t>
  </si>
  <si>
    <t>"DR - u objektu" (1,5+0,6*3)*(12,5+72,5+83)</t>
  </si>
  <si>
    <t>"Vsakovací potrubí" (83+37*3)*(1,2+0,65)*2</t>
  </si>
  <si>
    <t>69311068</t>
  </si>
  <si>
    <t>geotextilie netkaná separační, ochranná, filtrační, drenážní PP 300g/m2</t>
  </si>
  <si>
    <t>1111911739</t>
  </si>
  <si>
    <t>26,4+1272,2</t>
  </si>
  <si>
    <t>1298,6*1,2 'Přepočtené koeficientem množství</t>
  </si>
  <si>
    <t>212755216</t>
  </si>
  <si>
    <t>Trativody z drenážních trubek plastových flexibilních D 160 mm bez lože</t>
  </si>
  <si>
    <t>770887598</t>
  </si>
  <si>
    <t>"DR" 13+83*2</t>
  </si>
  <si>
    <t>Vodorovné konstrukce</t>
  </si>
  <si>
    <t>451572111</t>
  </si>
  <si>
    <t>Lože pod potrubí otevřený výkop z kameniva drobného těženého</t>
  </si>
  <si>
    <t>649614983</t>
  </si>
  <si>
    <t>"Přípojky k LSS" 5*3*1,2*0,1</t>
  </si>
  <si>
    <t>Komunikace pozemní</t>
  </si>
  <si>
    <t>564761101</t>
  </si>
  <si>
    <t>Podklad z kameniva hrubého drceného vel. 32-63 mm plochy do 100 m2 tl 200 mm</t>
  </si>
  <si>
    <t>-1317051902</t>
  </si>
  <si>
    <t>564851112</t>
  </si>
  <si>
    <t>Podklad ze štěrkodrtě ŠD plochy přes 100 m2 tl 160 mm</t>
  </si>
  <si>
    <t>-1972396081</t>
  </si>
  <si>
    <t>564861011</t>
  </si>
  <si>
    <t>Podklad ze štěrkodrtě ŠD plochy do 100 m2 tl 200 mm</t>
  </si>
  <si>
    <t>171136301</t>
  </si>
  <si>
    <t>565135101</t>
  </si>
  <si>
    <t>Asfaltový beton vrstva podkladní ACP 16 (obalované kamenivo OKS) tl 50 mm š do 1,5 m</t>
  </si>
  <si>
    <t>-139637795</t>
  </si>
  <si>
    <t>"Odpočet nájezdů u vrat" -(3,3*5+3,6+5)*1</t>
  </si>
  <si>
    <t>565175101</t>
  </si>
  <si>
    <t>Asfaltový beton vrstva podkladní ACP 16 (obalované kamenivo OKS) tl 100 mm š do 1,5 m</t>
  </si>
  <si>
    <t>743055603</t>
  </si>
  <si>
    <t>"Nájezdy u vrat" (3,3*5+3,6+5)*1</t>
  </si>
  <si>
    <t>573211109</t>
  </si>
  <si>
    <t>Postřik živičný spojovací z asfaltu v množství 0,50 kg/m2</t>
  </si>
  <si>
    <t>1572948781</t>
  </si>
  <si>
    <t>577144031</t>
  </si>
  <si>
    <t>Asfaltový beton vrstva obrusná ACO 11 (ABS) tř. I tl 50 mm š do 1,5 m z modifikovaného asfaltu</t>
  </si>
  <si>
    <t>-589738414</t>
  </si>
  <si>
    <t>596211112</t>
  </si>
  <si>
    <t>Kladení zámkové dlažby komunikací pro pěší ručně tl 60 mm skupiny A pl přes 100 do 300 m2</t>
  </si>
  <si>
    <t>-130939028</t>
  </si>
  <si>
    <t>59245015</t>
  </si>
  <si>
    <t>dlažba zámková tvaru I 200x165x60mm přírodní</t>
  </si>
  <si>
    <t>-1415453118</t>
  </si>
  <si>
    <t>165</t>
  </si>
  <si>
    <t>165*1,02 'Přepočtené koeficientem množství</t>
  </si>
  <si>
    <t>631311135</t>
  </si>
  <si>
    <t>Mazanina tl přes 120 do 240 mm z betonu prostého bez zvýšených nároků na prostředí tř. C 20/25</t>
  </si>
  <si>
    <t>-918119467</t>
  </si>
  <si>
    <t>"Nájezdy u vrat" (3,3*5+3,6+5)*0,5*(0,15+0,3)/2</t>
  </si>
  <si>
    <t>631319013</t>
  </si>
  <si>
    <t>Příplatek k mazanině tl přes 120 do 240 mm za přehlazení povrchu</t>
  </si>
  <si>
    <t>586137063</t>
  </si>
  <si>
    <t>631319197</t>
  </si>
  <si>
    <t>Příplatek k mazanině tl přes 120 do 240 mm za plochu do 5 m2</t>
  </si>
  <si>
    <t>1766819327</t>
  </si>
  <si>
    <t>631351101</t>
  </si>
  <si>
    <t>Zřízení bednění rýh a hran v podlahách</t>
  </si>
  <si>
    <t>1459656253</t>
  </si>
  <si>
    <t>"Boky nájezdů" 0,5*(0,15+0,3)/2*7*2</t>
  </si>
  <si>
    <t>631351102</t>
  </si>
  <si>
    <t>Odstranění bednění rýh a hran v podlahách</t>
  </si>
  <si>
    <t>855550487</t>
  </si>
  <si>
    <t>635111241</t>
  </si>
  <si>
    <t>Násyp pod podlahy z hrubého kameniva 8-16 se zhutněním</t>
  </si>
  <si>
    <t>-1809944133</t>
  </si>
  <si>
    <t>Okapové chodníčky :</t>
  </si>
  <si>
    <t>"Severozápadní strana - spodní vrstva" (72,47+12,47-1,5+0,3)*0,3*0,15</t>
  </si>
  <si>
    <t>637121111</t>
  </si>
  <si>
    <t>Okapový chodník z kačírku tl 100 mm s udusáním</t>
  </si>
  <si>
    <t>168513742</t>
  </si>
  <si>
    <t>"Vrchní vrstva" (72,47+12,47-1,5+0,3)*0,3</t>
  </si>
  <si>
    <t>637211114</t>
  </si>
  <si>
    <t>Okapový chodník z betonových dlaždic tl 50 mm na MC 10</t>
  </si>
  <si>
    <t>-584887906</t>
  </si>
  <si>
    <t>"Jihovýchodní strana" (72,15-3,3*5-3,6-5)*0,5</t>
  </si>
  <si>
    <t>Trubní vedení</t>
  </si>
  <si>
    <t>871324201</t>
  </si>
  <si>
    <t>Montáž kanalizačního potrubí z PE SDR11 otevřený výkop sklon do 20 % svařovaných na tupo D 160x14,6 mm</t>
  </si>
  <si>
    <t>-1408968419</t>
  </si>
  <si>
    <t>83+3*5+37</t>
  </si>
  <si>
    <t>28613242</t>
  </si>
  <si>
    <t>trubka drenážní korugovaná sendvičová HD-PE SN 8 perforace 360° pro liniové stavby DN 150</t>
  </si>
  <si>
    <t>1530971215</t>
  </si>
  <si>
    <t>135</t>
  </si>
  <si>
    <t>135*1,015 'Přepočtené koeficientem množství</t>
  </si>
  <si>
    <t>877265271</t>
  </si>
  <si>
    <t>Montáž lapače střešních splavenin</t>
  </si>
  <si>
    <t>-1452150334</t>
  </si>
  <si>
    <t>55244102</t>
  </si>
  <si>
    <t>lapač litinový střešních splavenin DN 150</t>
  </si>
  <si>
    <t>-2144841727</t>
  </si>
  <si>
    <t>877325310</t>
  </si>
  <si>
    <t>Montáž kolen 45° svařovaných na tupo na kanalizačním potrubí z PE trub d 160</t>
  </si>
  <si>
    <t>-1985308451</t>
  </si>
  <si>
    <t>5+2+1+1</t>
  </si>
  <si>
    <t>28613271</t>
  </si>
  <si>
    <t>koleno PE drenážního systému komunikací, letišť a sportovišť 45° DN 150</t>
  </si>
  <si>
    <t>-283062976</t>
  </si>
  <si>
    <t>877325313</t>
  </si>
  <si>
    <t>Montáž T-kusů svařovaných na tupo na kanalizačním potrubí z PE trub d 160</t>
  </si>
  <si>
    <t>1023816562</t>
  </si>
  <si>
    <t>28613321</t>
  </si>
  <si>
    <t>odbočka PE drenážního systému komunikací, letišť a sportovišť 45° DN 150</t>
  </si>
  <si>
    <t>-127152254</t>
  </si>
  <si>
    <t>877325318</t>
  </si>
  <si>
    <t>Montáž záslepek svařovaných na tupo na kanalizačním potrubí z PE trub d 160</t>
  </si>
  <si>
    <t>333069268</t>
  </si>
  <si>
    <t>28613281</t>
  </si>
  <si>
    <t>záslepka příslušenství PE drenážního systému komunikací, letišť a sportovišť DN 150</t>
  </si>
  <si>
    <t>-1266066191</t>
  </si>
  <si>
    <t>890411851</t>
  </si>
  <si>
    <t>Bourání šachet z prefabrikovaných skruží strojně obestavěného prostoru do 1,5 m3</t>
  </si>
  <si>
    <t>1786946468</t>
  </si>
  <si>
    <t>"UVS-7" 0,25*0,25*pi*1,5</t>
  </si>
  <si>
    <t>890431851</t>
  </si>
  <si>
    <t>Bourání šachet z prefabrikovaných skruží strojně obestavěného prostoru přes 1,5 do 3 m3</t>
  </si>
  <si>
    <t>23804536</t>
  </si>
  <si>
    <t>"SŠ-2 a SŠ-3" 0,6*0,6*pi*1,8*2</t>
  </si>
  <si>
    <t>899103211</t>
  </si>
  <si>
    <t>Demontáž poklopů litinových nebo ocelových včetně rámů hmotnosti přes 100 do 150 kg</t>
  </si>
  <si>
    <t>1204048070</t>
  </si>
  <si>
    <t>"SŠ-2 a SŠ-3" 2</t>
  </si>
  <si>
    <t>899202211</t>
  </si>
  <si>
    <t>Demontáž mříží litinových včetně rámů hmotnosti přes 50 do 100 kg</t>
  </si>
  <si>
    <t>-1544206812</t>
  </si>
  <si>
    <t>899722112</t>
  </si>
  <si>
    <t>Krytí potrubí z plastů výstražnou fólií z PVC 25 cm</t>
  </si>
  <si>
    <t>949003589</t>
  </si>
  <si>
    <t>8999-010</t>
  </si>
  <si>
    <t>Napojení nové dešťové kanalizace na stávající rozvod</t>
  </si>
  <si>
    <t>-429928979</t>
  </si>
  <si>
    <t>915491211</t>
  </si>
  <si>
    <t>Osazení vodícího proužku z betonových desek do betonového lože tl do 100 mm š proužku do 250 mm</t>
  </si>
  <si>
    <t>-1434220483</t>
  </si>
  <si>
    <t>"P1" 72</t>
  </si>
  <si>
    <t>59245020</t>
  </si>
  <si>
    <t>dlažba tvar obdélník betonová 200x100x80mm přírodní</t>
  </si>
  <si>
    <t>-1482830938</t>
  </si>
  <si>
    <t>72*0,2</t>
  </si>
  <si>
    <t>14,4*1,02 'Přepočtené koeficientem množství</t>
  </si>
  <si>
    <t>916131213</t>
  </si>
  <si>
    <t>Osazení silničního obrubníku betonového stojatého s boční opěrou do lože z betonu prostého</t>
  </si>
  <si>
    <t>507995434</t>
  </si>
  <si>
    <t>"B01" 15</t>
  </si>
  <si>
    <t>"Boky nájezdů" 1*2*7</t>
  </si>
  <si>
    <t>59217034</t>
  </si>
  <si>
    <t>obrubník betonový silniční 1000x150x300mm</t>
  </si>
  <si>
    <t>-1624921970</t>
  </si>
  <si>
    <t>29*1,02 'Přepočtené koeficientem množství</t>
  </si>
  <si>
    <t>916231213</t>
  </si>
  <si>
    <t>Osazení chodníkového obrubníku betonového stojatého s boční opěrou do lože z betonu prostého</t>
  </si>
  <si>
    <t>561346135</t>
  </si>
  <si>
    <t>"B02" 200</t>
  </si>
  <si>
    <t>59217016</t>
  </si>
  <si>
    <t>obrubník betonový chodníkový 1000x80x250mm</t>
  </si>
  <si>
    <t>1003905067</t>
  </si>
  <si>
    <t>200</t>
  </si>
  <si>
    <t>200*1,02 'Přepočtené koeficientem množství</t>
  </si>
  <si>
    <t>919726123</t>
  </si>
  <si>
    <t>Geotextilie pro ochranu, separaci a filtraci netkaná měrná hm přes 300 do 500 g/m2</t>
  </si>
  <si>
    <t>-1208188698</t>
  </si>
  <si>
    <t>919735123</t>
  </si>
  <si>
    <t>Řezání stávajícího betonového krytu hl přes 100 do 150 mm</t>
  </si>
  <si>
    <t>1244759616</t>
  </si>
  <si>
    <t>"Jihovýchodní strana" 72,15</t>
  </si>
  <si>
    <t>966008212</t>
  </si>
  <si>
    <t>Bourání odvodňovacího žlabu z betonových příkopových tvárnic š přes 500 do 800 mm</t>
  </si>
  <si>
    <t>337626418</t>
  </si>
  <si>
    <t>70+4</t>
  </si>
  <si>
    <t>997221551</t>
  </si>
  <si>
    <t>Vodorovná doprava suti ze sypkých materiálů do 1 km</t>
  </si>
  <si>
    <t>1330314691</t>
  </si>
  <si>
    <t>997221559</t>
  </si>
  <si>
    <t>Příplatek ZKD 1 km u vodorovné dopravy suti ze sypkých materiálů</t>
  </si>
  <si>
    <t>-499223922</t>
  </si>
  <si>
    <t>56,821*19 'Přepočtené koeficientem množství</t>
  </si>
  <si>
    <t>997221861</t>
  </si>
  <si>
    <t>Poplatek za uložení stavebního odpadu na recyklační skládce (skládkovné) z prostého betonu pod kódem 17 01 01</t>
  </si>
  <si>
    <t>-369603038</t>
  </si>
  <si>
    <t>998223011</t>
  </si>
  <si>
    <t>Přesun hmot pro pozemní komunikace s krytem dlážděným</t>
  </si>
  <si>
    <t>-1706422829</t>
  </si>
  <si>
    <t>711</t>
  </si>
  <si>
    <t>Izolace proti vodě, vlhkosti a plynům</t>
  </si>
  <si>
    <t>711161112</t>
  </si>
  <si>
    <t>Izolace proti zemní vlhkosti nopovou fólií vodorovná, nopek v 8,0 mm, tl do 0,6 mm</t>
  </si>
  <si>
    <t>1155087358</t>
  </si>
  <si>
    <t>"Pod drenáží" (12,5+72,5+0,6)*0,6</t>
  </si>
  <si>
    <t>711161212</t>
  </si>
  <si>
    <t>Izolace proti zemní vlhkosti nopovou fólií svislá, nopek v 8,0 mm, tl do 0,6 mm</t>
  </si>
  <si>
    <t>-1191795847</t>
  </si>
  <si>
    <t>"Okolo objektu a drenáže" (12,5+72,5)*1,5+(12,5+72,5+0,6*2)*0,15</t>
  </si>
  <si>
    <t>"Jihovýchodní strana" (72,15-3,3*5-3,6-5)*0,35</t>
  </si>
  <si>
    <t>998711101</t>
  </si>
  <si>
    <t>Přesun hmot tonážní pro izolace proti vodě, vlhkosti a plynům v objektech v do 6 m</t>
  </si>
  <si>
    <t>1828783345</t>
  </si>
  <si>
    <t>713131145</t>
  </si>
  <si>
    <t>Montáž izolace tepelné stěn a základů lepením bodově rohoží, pásů, dílců, desek</t>
  </si>
  <si>
    <t>446546305</t>
  </si>
  <si>
    <t>28376423</t>
  </si>
  <si>
    <t>deska XPS hrana polodrážková a hladký povrch 300kPA tl 120mm</t>
  </si>
  <si>
    <t>-670110519</t>
  </si>
  <si>
    <t>16,468</t>
  </si>
  <si>
    <t>16,468*1,05 'Přepočtené koeficientem množství</t>
  </si>
  <si>
    <t>-1017284957</t>
  </si>
  <si>
    <t>VRN1</t>
  </si>
  <si>
    <t>Průzkumné, geodetické a projektové práce</t>
  </si>
  <si>
    <t>012103000</t>
  </si>
  <si>
    <t>Geodetické práce před výstavbou - vytyčení stavby</t>
  </si>
  <si>
    <t>Kč</t>
  </si>
  <si>
    <t>1778369576</t>
  </si>
  <si>
    <t>012303000</t>
  </si>
  <si>
    <t>Geodetické práce po výstavbě - zaměření stavby</t>
  </si>
  <si>
    <t>588988677</t>
  </si>
  <si>
    <t>013254000</t>
  </si>
  <si>
    <t>Dokumentace skutečného provedení stavby</t>
  </si>
  <si>
    <t>815138813</t>
  </si>
  <si>
    <t>-852690127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</si>
</sst>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7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2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</xf>
    <xf numFmtId="0" fontId="35" fillId="0" borderId="22" xfId="0" applyFont="1" applyBorder="1" applyAlignment="1" applyProtection="1">
      <alignment vertical="center"/>
    </xf>
    <xf numFmtId="0" fontId="35" fillId="0" borderId="3" xfId="0" applyFont="1" applyBorder="1" applyAlignment="1">
      <alignment vertical="center"/>
    </xf>
    <xf numFmtId="0" fontId="34" fillId="2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8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E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16</v>
      </c>
      <c r="BS5" s="16" t="s">
        <v>6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30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30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30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32</v>
      </c>
    </row>
    <row r="17" s="1" customFormat="1" ht="18.48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8</v>
      </c>
    </row>
    <row r="19" s="1" customFormat="1" ht="12" customHeight="1">
      <c r="B19" s="20"/>
      <c r="C19" s="21"/>
      <c r="D19" s="31" t="s">
        <v>34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8</v>
      </c>
    </row>
    <row r="20" s="1" customFormat="1" ht="18.48" customHeight="1">
      <c r="B20" s="20"/>
      <c r="C20" s="21"/>
      <c r="D20" s="21"/>
      <c r="E20" s="26" t="s">
        <v>35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ROUND(AG94,0)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0)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0)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0)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0)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0)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0)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0)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2023-028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Zateplení budovy, oprava střechy a komunikací školních dílen Strakonická 952, Horažďovice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21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Horažďovice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23</v>
      </c>
      <c r="AJ87" s="39"/>
      <c r="AK87" s="39"/>
      <c r="AL87" s="39"/>
      <c r="AM87" s="78" t="str">
        <f>IF(AN8= "","",AN8)</f>
        <v>24. 4. 2023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25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Střední škola Horažďovice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31</v>
      </c>
      <c r="AJ89" s="39"/>
      <c r="AK89" s="39"/>
      <c r="AL89" s="39"/>
      <c r="AM89" s="79" t="str">
        <f>IF(E17="","",E17)</f>
        <v>Ing. Martin Liška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29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34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ROUND(SUM(AG95:AG96),0)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ROUND(SUM(AS95:AS96),0)</f>
        <v>0</v>
      </c>
      <c r="AT94" s="113">
        <f>ROUND(SUM(AV94:AW94),0)</f>
        <v>0</v>
      </c>
      <c r="AU94" s="114">
        <f>ROUND(SUM(AU95:AU96),5)</f>
        <v>0</v>
      </c>
      <c r="AV94" s="113">
        <f>ROUND(AZ94*L29,0)</f>
        <v>0</v>
      </c>
      <c r="AW94" s="113">
        <f>ROUND(BA94*L30,0)</f>
        <v>0</v>
      </c>
      <c r="AX94" s="113">
        <f>ROUND(BB94*L29,0)</f>
        <v>0</v>
      </c>
      <c r="AY94" s="113">
        <f>ROUND(BC94*L30,0)</f>
        <v>0</v>
      </c>
      <c r="AZ94" s="113">
        <f>ROUND(SUM(AZ95:AZ96),0)</f>
        <v>0</v>
      </c>
      <c r="BA94" s="113">
        <f>ROUND(SUM(BA95:BA96),0)</f>
        <v>0</v>
      </c>
      <c r="BB94" s="113">
        <f>ROUND(SUM(BB95:BB96),0)</f>
        <v>0</v>
      </c>
      <c r="BC94" s="113">
        <f>ROUND(SUM(BC95:BC96),0)</f>
        <v>0</v>
      </c>
      <c r="BD94" s="115">
        <f>ROUND(SUM(BD95:BD96),0)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'010 - Zateplení objektu v...'!J30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ROUND(SUM(AV95:AW95),0)</f>
        <v>0</v>
      </c>
      <c r="AU95" s="128">
        <f>'010 - Zateplení objektu v...'!P128</f>
        <v>0</v>
      </c>
      <c r="AV95" s="127">
        <f>'010 - Zateplení objektu v...'!J33</f>
        <v>0</v>
      </c>
      <c r="AW95" s="127">
        <f>'010 - Zateplení objektu v...'!J34</f>
        <v>0</v>
      </c>
      <c r="AX95" s="127">
        <f>'010 - Zateplení objektu v...'!J35</f>
        <v>0</v>
      </c>
      <c r="AY95" s="127">
        <f>'010 - Zateplení objektu v...'!J36</f>
        <v>0</v>
      </c>
      <c r="AZ95" s="127">
        <f>'010 - Zateplení objektu v...'!F33</f>
        <v>0</v>
      </c>
      <c r="BA95" s="127">
        <f>'010 - Zateplení objektu v...'!F34</f>
        <v>0</v>
      </c>
      <c r="BB95" s="127">
        <f>'010 - Zateplení objektu v...'!F35</f>
        <v>0</v>
      </c>
      <c r="BC95" s="127">
        <f>'010 - Zateplení objektu v...'!F36</f>
        <v>0</v>
      </c>
      <c r="BD95" s="129">
        <f>'010 - Zateplení objektu v...'!F37</f>
        <v>0</v>
      </c>
      <c r="BE95" s="7"/>
      <c r="BT95" s="130" t="s">
        <v>8</v>
      </c>
      <c r="BV95" s="130" t="s">
        <v>79</v>
      </c>
      <c r="BW95" s="130" t="s">
        <v>85</v>
      </c>
      <c r="BX95" s="130" t="s">
        <v>5</v>
      </c>
      <c r="CL95" s="130" t="s">
        <v>1</v>
      </c>
      <c r="CM95" s="130" t="s">
        <v>86</v>
      </c>
    </row>
    <row r="96" s="7" customFormat="1" ht="24.75" customHeight="1">
      <c r="A96" s="118" t="s">
        <v>81</v>
      </c>
      <c r="B96" s="119"/>
      <c r="C96" s="120"/>
      <c r="D96" s="121" t="s">
        <v>87</v>
      </c>
      <c r="E96" s="121"/>
      <c r="F96" s="121"/>
      <c r="G96" s="121"/>
      <c r="H96" s="121"/>
      <c r="I96" s="122"/>
      <c r="J96" s="121" t="s">
        <v>88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'020 - Venkovní úpravy - c...'!J30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84</v>
      </c>
      <c r="AR96" s="125"/>
      <c r="AS96" s="131">
        <v>0</v>
      </c>
      <c r="AT96" s="132">
        <f>ROUND(SUM(AV96:AW96),0)</f>
        <v>0</v>
      </c>
      <c r="AU96" s="133">
        <f>'020 - Venkovní úpravy - c...'!P132</f>
        <v>0</v>
      </c>
      <c r="AV96" s="132">
        <f>'020 - Venkovní úpravy - c...'!J33</f>
        <v>0</v>
      </c>
      <c r="AW96" s="132">
        <f>'020 - Venkovní úpravy - c...'!J34</f>
        <v>0</v>
      </c>
      <c r="AX96" s="132">
        <f>'020 - Venkovní úpravy - c...'!J35</f>
        <v>0</v>
      </c>
      <c r="AY96" s="132">
        <f>'020 - Venkovní úpravy - c...'!J36</f>
        <v>0</v>
      </c>
      <c r="AZ96" s="132">
        <f>'020 - Venkovní úpravy - c...'!F33</f>
        <v>0</v>
      </c>
      <c r="BA96" s="132">
        <f>'020 - Venkovní úpravy - c...'!F34</f>
        <v>0</v>
      </c>
      <c r="BB96" s="132">
        <f>'020 - Venkovní úpravy - c...'!F35</f>
        <v>0</v>
      </c>
      <c r="BC96" s="132">
        <f>'020 - Venkovní úpravy - c...'!F36</f>
        <v>0</v>
      </c>
      <c r="BD96" s="134">
        <f>'020 - Venkovní úpravy - c...'!F37</f>
        <v>0</v>
      </c>
      <c r="BE96" s="7"/>
      <c r="BT96" s="130" t="s">
        <v>8</v>
      </c>
      <c r="BV96" s="130" t="s">
        <v>79</v>
      </c>
      <c r="BW96" s="130" t="s">
        <v>89</v>
      </c>
      <c r="BX96" s="130" t="s">
        <v>5</v>
      </c>
      <c r="CL96" s="130" t="s">
        <v>1</v>
      </c>
      <c r="CM96" s="130" t="s">
        <v>86</v>
      </c>
    </row>
    <row r="97" s="2" customFormat="1" ht="30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39"/>
      <c r="AH97" s="39"/>
      <c r="AI97" s="39"/>
      <c r="AJ97" s="39"/>
      <c r="AK97" s="39"/>
      <c r="AL97" s="39"/>
      <c r="AM97" s="39"/>
      <c r="AN97" s="39"/>
      <c r="AO97" s="39"/>
      <c r="AP97" s="39"/>
      <c r="AQ97" s="39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6.96" customHeight="1">
      <c r="A98" s="37"/>
      <c r="B98" s="65"/>
      <c r="C98" s="66"/>
      <c r="D98" s="66"/>
      <c r="E98" s="66"/>
      <c r="F98" s="66"/>
      <c r="G98" s="66"/>
      <c r="H98" s="66"/>
      <c r="I98" s="66"/>
      <c r="J98" s="66"/>
      <c r="K98" s="66"/>
      <c r="L98" s="66"/>
      <c r="M98" s="66"/>
      <c r="N98" s="66"/>
      <c r="O98" s="66"/>
      <c r="P98" s="66"/>
      <c r="Q98" s="66"/>
      <c r="R98" s="66"/>
      <c r="S98" s="66"/>
      <c r="T98" s="66"/>
      <c r="U98" s="66"/>
      <c r="V98" s="66"/>
      <c r="W98" s="66"/>
      <c r="X98" s="66"/>
      <c r="Y98" s="66"/>
      <c r="Z98" s="66"/>
      <c r="AA98" s="66"/>
      <c r="AB98" s="66"/>
      <c r="AC98" s="66"/>
      <c r="AD98" s="66"/>
      <c r="AE98" s="66"/>
      <c r="AF98" s="66"/>
      <c r="AG98" s="66"/>
      <c r="AH98" s="66"/>
      <c r="AI98" s="66"/>
      <c r="AJ98" s="66"/>
      <c r="AK98" s="66"/>
      <c r="AL98" s="66"/>
      <c r="AM98" s="66"/>
      <c r="AN98" s="66"/>
      <c r="AO98" s="66"/>
      <c r="AP98" s="66"/>
      <c r="AQ98" s="66"/>
      <c r="AR98" s="43"/>
      <c r="AS98" s="37"/>
      <c r="AT98" s="37"/>
      <c r="AU98" s="37"/>
      <c r="AV98" s="37"/>
      <c r="AW98" s="37"/>
      <c r="AX98" s="37"/>
      <c r="AY98" s="37"/>
      <c r="AZ98" s="37"/>
      <c r="BA98" s="37"/>
      <c r="BB98" s="37"/>
      <c r="BC98" s="37"/>
      <c r="BD98" s="37"/>
      <c r="BE98" s="37"/>
    </row>
  </sheetData>
  <sheetProtection sheet="1" formatColumns="0" formatRows="0" objects="1" scenarios="1" spinCount="100000" saltValue="HP/U6o53M4epD4AkUvZ1xQ3h9RUUZh3O2TqAMe2gUx2E+hM+XDqqgXK6My1O2B7DtmqGxleTVZ5XL5XcOqgXGA==" hashValue="BLXywif9Hxq5BIhl+a8c4z+oGdj61nl1kIjL4BVZCxDk+TVQFMIWBqTPN3SteaieReUgMr6dx97uMkKdjbrScQ==" algorithmName="SHA-512" password="F695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010 - Zateplení objektu v...'!C2" display="/"/>
    <hyperlink ref="A96" location="'020 - Venkovní úpravy - c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85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26.25" customHeight="1">
      <c r="B7" s="19"/>
      <c r="E7" s="140" t="str">
        <f>'Rekapitulace stavby'!K6</f>
        <v>Zateplení budovy, oprava střechy a komunikací školních dílen Strakonická 952, Horažďovice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92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24. 4. 2023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ROUND(J128,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ROUND((SUM(BE128:BE333)),  0)</f>
        <v>0</v>
      </c>
      <c r="G33" s="37"/>
      <c r="H33" s="37"/>
      <c r="I33" s="154">
        <v>0.20999999999999999</v>
      </c>
      <c r="J33" s="153">
        <f>ROUND(((SUM(BE128:BE333))*I33),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ROUND((SUM(BF128:BF333)),  0)</f>
        <v>0</v>
      </c>
      <c r="G34" s="37"/>
      <c r="H34" s="37"/>
      <c r="I34" s="154">
        <v>0.14999999999999999</v>
      </c>
      <c r="J34" s="153">
        <f>ROUND(((SUM(BF128:BF333))*I34),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ROUND((SUM(BG128:BG333)),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ROUND((SUM(BH128:BH333)),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ROUND((SUM(BI128:BI333)),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Zateplení budovy, oprava střechy a komunikací školních dílen Strakonická 952, Horažďovice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010 - Zateplení objektu vč. výměny vrat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Horažďovice</v>
      </c>
      <c r="G89" s="39"/>
      <c r="H89" s="39"/>
      <c r="I89" s="31" t="s">
        <v>23</v>
      </c>
      <c r="J89" s="78" t="str">
        <f>IF(J12="","",J12)</f>
        <v>24. 4. 2023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Střední škola Horažďovice</v>
      </c>
      <c r="G91" s="39"/>
      <c r="H91" s="39"/>
      <c r="I91" s="31" t="s">
        <v>31</v>
      </c>
      <c r="J91" s="35" t="str">
        <f>E21</f>
        <v>Ing. Martin Liška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J128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J129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99</v>
      </c>
      <c r="E98" s="187"/>
      <c r="F98" s="187"/>
      <c r="G98" s="187"/>
      <c r="H98" s="187"/>
      <c r="I98" s="187"/>
      <c r="J98" s="188">
        <f>J130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100</v>
      </c>
      <c r="E99" s="187"/>
      <c r="F99" s="187"/>
      <c r="G99" s="187"/>
      <c r="H99" s="187"/>
      <c r="I99" s="187"/>
      <c r="J99" s="188">
        <f>J225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101</v>
      </c>
      <c r="E100" s="187"/>
      <c r="F100" s="187"/>
      <c r="G100" s="187"/>
      <c r="H100" s="187"/>
      <c r="I100" s="187"/>
      <c r="J100" s="188">
        <f>J250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102</v>
      </c>
      <c r="E101" s="187"/>
      <c r="F101" s="187"/>
      <c r="G101" s="187"/>
      <c r="H101" s="187"/>
      <c r="I101" s="187"/>
      <c r="J101" s="188">
        <f>J256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8"/>
      <c r="C102" s="179"/>
      <c r="D102" s="180" t="s">
        <v>103</v>
      </c>
      <c r="E102" s="181"/>
      <c r="F102" s="181"/>
      <c r="G102" s="181"/>
      <c r="H102" s="181"/>
      <c r="I102" s="181"/>
      <c r="J102" s="182">
        <f>J258</f>
        <v>0</v>
      </c>
      <c r="K102" s="179"/>
      <c r="L102" s="183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4"/>
      <c r="C103" s="185"/>
      <c r="D103" s="186" t="s">
        <v>104</v>
      </c>
      <c r="E103" s="187"/>
      <c r="F103" s="187"/>
      <c r="G103" s="187"/>
      <c r="H103" s="187"/>
      <c r="I103" s="187"/>
      <c r="J103" s="188">
        <f>J259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105</v>
      </c>
      <c r="E104" s="187"/>
      <c r="F104" s="187"/>
      <c r="G104" s="187"/>
      <c r="H104" s="187"/>
      <c r="I104" s="187"/>
      <c r="J104" s="188">
        <f>J264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106</v>
      </c>
      <c r="E105" s="187"/>
      <c r="F105" s="187"/>
      <c r="G105" s="187"/>
      <c r="H105" s="187"/>
      <c r="I105" s="187"/>
      <c r="J105" s="188">
        <f>J300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107</v>
      </c>
      <c r="E106" s="187"/>
      <c r="F106" s="187"/>
      <c r="G106" s="187"/>
      <c r="H106" s="187"/>
      <c r="I106" s="187"/>
      <c r="J106" s="188">
        <f>J322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108</v>
      </c>
      <c r="E107" s="181"/>
      <c r="F107" s="181"/>
      <c r="G107" s="181"/>
      <c r="H107" s="181"/>
      <c r="I107" s="181"/>
      <c r="J107" s="182">
        <f>J331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109</v>
      </c>
      <c r="E108" s="187"/>
      <c r="F108" s="187"/>
      <c r="G108" s="187"/>
      <c r="H108" s="187"/>
      <c r="I108" s="187"/>
      <c r="J108" s="188">
        <f>J332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7"/>
      <c r="B109" s="38"/>
      <c r="C109" s="39"/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22" t="s">
        <v>110</v>
      </c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17</v>
      </c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26.25" customHeight="1">
      <c r="A118" s="37"/>
      <c r="B118" s="38"/>
      <c r="C118" s="39"/>
      <c r="D118" s="39"/>
      <c r="E118" s="173" t="str">
        <f>E7</f>
        <v>Zateplení budovy, oprava střechy a komunikací školních dílen Strakonická 952, Horažďovice</v>
      </c>
      <c r="F118" s="31"/>
      <c r="G118" s="31"/>
      <c r="H118" s="31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91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75" t="str">
        <f>E9</f>
        <v>010 - Zateplení objektu vč. výměny vrat</v>
      </c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6.96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2" customHeight="1">
      <c r="A122" s="37"/>
      <c r="B122" s="38"/>
      <c r="C122" s="31" t="s">
        <v>21</v>
      </c>
      <c r="D122" s="39"/>
      <c r="E122" s="39"/>
      <c r="F122" s="26" t="str">
        <f>F12</f>
        <v>Horažďovice</v>
      </c>
      <c r="G122" s="39"/>
      <c r="H122" s="39"/>
      <c r="I122" s="31" t="s">
        <v>23</v>
      </c>
      <c r="J122" s="78" t="str">
        <f>IF(J12="","",J12)</f>
        <v>24. 4. 2023</v>
      </c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25</v>
      </c>
      <c r="D124" s="39"/>
      <c r="E124" s="39"/>
      <c r="F124" s="26" t="str">
        <f>E15</f>
        <v>Střední škola Horažďovice</v>
      </c>
      <c r="G124" s="39"/>
      <c r="H124" s="39"/>
      <c r="I124" s="31" t="s">
        <v>31</v>
      </c>
      <c r="J124" s="35" t="str">
        <f>E21</f>
        <v>Ing. Martin Liška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5.15" customHeight="1">
      <c r="A125" s="37"/>
      <c r="B125" s="38"/>
      <c r="C125" s="31" t="s">
        <v>29</v>
      </c>
      <c r="D125" s="39"/>
      <c r="E125" s="39"/>
      <c r="F125" s="26" t="str">
        <f>IF(E18="","",E18)</f>
        <v>Vyplň údaj</v>
      </c>
      <c r="G125" s="39"/>
      <c r="H125" s="39"/>
      <c r="I125" s="31" t="s">
        <v>34</v>
      </c>
      <c r="J125" s="35" t="str">
        <f>E24</f>
        <v xml:space="preserve"> </v>
      </c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0.32" customHeight="1">
      <c r="A126" s="37"/>
      <c r="B126" s="38"/>
      <c r="C126" s="39"/>
      <c r="D126" s="39"/>
      <c r="E126" s="39"/>
      <c r="F126" s="39"/>
      <c r="G126" s="39"/>
      <c r="H126" s="39"/>
      <c r="I126" s="39"/>
      <c r="J126" s="39"/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11" customFormat="1" ht="29.28" customHeight="1">
      <c r="A127" s="190"/>
      <c r="B127" s="191"/>
      <c r="C127" s="192" t="s">
        <v>111</v>
      </c>
      <c r="D127" s="193" t="s">
        <v>62</v>
      </c>
      <c r="E127" s="193" t="s">
        <v>58</v>
      </c>
      <c r="F127" s="193" t="s">
        <v>59</v>
      </c>
      <c r="G127" s="193" t="s">
        <v>112</v>
      </c>
      <c r="H127" s="193" t="s">
        <v>113</v>
      </c>
      <c r="I127" s="193" t="s">
        <v>114</v>
      </c>
      <c r="J127" s="194" t="s">
        <v>95</v>
      </c>
      <c r="K127" s="195" t="s">
        <v>115</v>
      </c>
      <c r="L127" s="196"/>
      <c r="M127" s="99" t="s">
        <v>1</v>
      </c>
      <c r="N127" s="100" t="s">
        <v>41</v>
      </c>
      <c r="O127" s="100" t="s">
        <v>116</v>
      </c>
      <c r="P127" s="100" t="s">
        <v>117</v>
      </c>
      <c r="Q127" s="100" t="s">
        <v>118</v>
      </c>
      <c r="R127" s="100" t="s">
        <v>119</v>
      </c>
      <c r="S127" s="100" t="s">
        <v>120</v>
      </c>
      <c r="T127" s="101" t="s">
        <v>121</v>
      </c>
      <c r="U127" s="190"/>
      <c r="V127" s="190"/>
      <c r="W127" s="190"/>
      <c r="X127" s="190"/>
      <c r="Y127" s="190"/>
      <c r="Z127" s="190"/>
      <c r="AA127" s="190"/>
      <c r="AB127" s="190"/>
      <c r="AC127" s="190"/>
      <c r="AD127" s="190"/>
      <c r="AE127" s="190"/>
    </row>
    <row r="128" s="2" customFormat="1" ht="22.8" customHeight="1">
      <c r="A128" s="37"/>
      <c r="B128" s="38"/>
      <c r="C128" s="106" t="s">
        <v>122</v>
      </c>
      <c r="D128" s="39"/>
      <c r="E128" s="39"/>
      <c r="F128" s="39"/>
      <c r="G128" s="39"/>
      <c r="H128" s="39"/>
      <c r="I128" s="39"/>
      <c r="J128" s="197">
        <f>BK128</f>
        <v>0</v>
      </c>
      <c r="K128" s="39"/>
      <c r="L128" s="43"/>
      <c r="M128" s="102"/>
      <c r="N128" s="198"/>
      <c r="O128" s="103"/>
      <c r="P128" s="199">
        <f>P129+P258+P331</f>
        <v>0</v>
      </c>
      <c r="Q128" s="103"/>
      <c r="R128" s="199">
        <f>R129+R258+R331</f>
        <v>23.620915920000002</v>
      </c>
      <c r="S128" s="103"/>
      <c r="T128" s="200">
        <f>T129+T258+T331</f>
        <v>7.9745760000000008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76</v>
      </c>
      <c r="AU128" s="16" t="s">
        <v>97</v>
      </c>
      <c r="BK128" s="201">
        <f>BK129+BK258+BK331</f>
        <v>0</v>
      </c>
    </row>
    <row r="129" s="12" customFormat="1" ht="25.92" customHeight="1">
      <c r="A129" s="12"/>
      <c r="B129" s="202"/>
      <c r="C129" s="203"/>
      <c r="D129" s="204" t="s">
        <v>76</v>
      </c>
      <c r="E129" s="205" t="s">
        <v>123</v>
      </c>
      <c r="F129" s="205" t="s">
        <v>124</v>
      </c>
      <c r="G129" s="203"/>
      <c r="H129" s="203"/>
      <c r="I129" s="206"/>
      <c r="J129" s="207">
        <f>BK129</f>
        <v>0</v>
      </c>
      <c r="K129" s="203"/>
      <c r="L129" s="208"/>
      <c r="M129" s="209"/>
      <c r="N129" s="210"/>
      <c r="O129" s="210"/>
      <c r="P129" s="211">
        <f>P130+P225+P250+P256</f>
        <v>0</v>
      </c>
      <c r="Q129" s="210"/>
      <c r="R129" s="211">
        <f>R130+R225+R250+R256</f>
        <v>15.004287919999999</v>
      </c>
      <c r="S129" s="210"/>
      <c r="T129" s="212">
        <f>T130+T225+T250+T256</f>
        <v>7.2281200000000005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3" t="s">
        <v>8</v>
      </c>
      <c r="AT129" s="214" t="s">
        <v>76</v>
      </c>
      <c r="AU129" s="214" t="s">
        <v>77</v>
      </c>
      <c r="AY129" s="213" t="s">
        <v>125</v>
      </c>
      <c r="BK129" s="215">
        <f>BK130+BK225+BK250+BK256</f>
        <v>0</v>
      </c>
    </row>
    <row r="130" s="12" customFormat="1" ht="22.8" customHeight="1">
      <c r="A130" s="12"/>
      <c r="B130" s="202"/>
      <c r="C130" s="203"/>
      <c r="D130" s="204" t="s">
        <v>76</v>
      </c>
      <c r="E130" s="216" t="s">
        <v>126</v>
      </c>
      <c r="F130" s="216" t="s">
        <v>127</v>
      </c>
      <c r="G130" s="203"/>
      <c r="H130" s="203"/>
      <c r="I130" s="206"/>
      <c r="J130" s="217">
        <f>BK130</f>
        <v>0</v>
      </c>
      <c r="K130" s="203"/>
      <c r="L130" s="208"/>
      <c r="M130" s="209"/>
      <c r="N130" s="210"/>
      <c r="O130" s="210"/>
      <c r="P130" s="211">
        <f>SUM(P131:P224)</f>
        <v>0</v>
      </c>
      <c r="Q130" s="210"/>
      <c r="R130" s="211">
        <f>SUM(R131:R224)</f>
        <v>14.99867192</v>
      </c>
      <c r="S130" s="210"/>
      <c r="T130" s="212">
        <f>SUM(T131:T224)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</v>
      </c>
      <c r="AT130" s="214" t="s">
        <v>76</v>
      </c>
      <c r="AU130" s="214" t="s">
        <v>8</v>
      </c>
      <c r="AY130" s="213" t="s">
        <v>125</v>
      </c>
      <c r="BK130" s="215">
        <f>SUM(BK131:BK224)</f>
        <v>0</v>
      </c>
    </row>
    <row r="131" s="2" customFormat="1" ht="24.15" customHeight="1">
      <c r="A131" s="37"/>
      <c r="B131" s="38"/>
      <c r="C131" s="218" t="s">
        <v>8</v>
      </c>
      <c r="D131" s="218" t="s">
        <v>128</v>
      </c>
      <c r="E131" s="219" t="s">
        <v>129</v>
      </c>
      <c r="F131" s="220" t="s">
        <v>130</v>
      </c>
      <c r="G131" s="221" t="s">
        <v>131</v>
      </c>
      <c r="H131" s="222">
        <v>44</v>
      </c>
      <c r="I131" s="223"/>
      <c r="J131" s="224">
        <f>ROUND(I131*H131,0)</f>
        <v>0</v>
      </c>
      <c r="K131" s="225"/>
      <c r="L131" s="43"/>
      <c r="M131" s="226" t="s">
        <v>1</v>
      </c>
      <c r="N131" s="227" t="s">
        <v>42</v>
      </c>
      <c r="O131" s="90"/>
      <c r="P131" s="228">
        <f>O131*H131</f>
        <v>0</v>
      </c>
      <c r="Q131" s="228">
        <v>0.0015</v>
      </c>
      <c r="R131" s="228">
        <f>Q131*H131</f>
        <v>0.066000000000000003</v>
      </c>
      <c r="S131" s="228">
        <v>0</v>
      </c>
      <c r="T131" s="229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30" t="s">
        <v>132</v>
      </c>
      <c r="AT131" s="230" t="s">
        <v>128</v>
      </c>
      <c r="AU131" s="230" t="s">
        <v>86</v>
      </c>
      <c r="AY131" s="16" t="s">
        <v>125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6" t="s">
        <v>8</v>
      </c>
      <c r="BK131" s="231">
        <f>ROUND(I131*H131,0)</f>
        <v>0</v>
      </c>
      <c r="BL131" s="16" t="s">
        <v>132</v>
      </c>
      <c r="BM131" s="230" t="s">
        <v>133</v>
      </c>
    </row>
    <row r="132" s="13" customFormat="1">
      <c r="A132" s="13"/>
      <c r="B132" s="232"/>
      <c r="C132" s="233"/>
      <c r="D132" s="234" t="s">
        <v>134</v>
      </c>
      <c r="E132" s="235" t="s">
        <v>1</v>
      </c>
      <c r="F132" s="236" t="s">
        <v>135</v>
      </c>
      <c r="G132" s="233"/>
      <c r="H132" s="237">
        <v>44</v>
      </c>
      <c r="I132" s="238"/>
      <c r="J132" s="233"/>
      <c r="K132" s="233"/>
      <c r="L132" s="239"/>
      <c r="M132" s="240"/>
      <c r="N132" s="241"/>
      <c r="O132" s="241"/>
      <c r="P132" s="241"/>
      <c r="Q132" s="241"/>
      <c r="R132" s="241"/>
      <c r="S132" s="241"/>
      <c r="T132" s="242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3" t="s">
        <v>134</v>
      </c>
      <c r="AU132" s="243" t="s">
        <v>86</v>
      </c>
      <c r="AV132" s="13" t="s">
        <v>86</v>
      </c>
      <c r="AW132" s="13" t="s">
        <v>32</v>
      </c>
      <c r="AX132" s="13" t="s">
        <v>77</v>
      </c>
      <c r="AY132" s="243" t="s">
        <v>125</v>
      </c>
    </row>
    <row r="133" s="2" customFormat="1" ht="16.5" customHeight="1">
      <c r="A133" s="37"/>
      <c r="B133" s="38"/>
      <c r="C133" s="218" t="s">
        <v>86</v>
      </c>
      <c r="D133" s="218" t="s">
        <v>128</v>
      </c>
      <c r="E133" s="219" t="s">
        <v>136</v>
      </c>
      <c r="F133" s="220" t="s">
        <v>137</v>
      </c>
      <c r="G133" s="221" t="s">
        <v>138</v>
      </c>
      <c r="H133" s="222">
        <v>700.51999999999998</v>
      </c>
      <c r="I133" s="223"/>
      <c r="J133" s="224">
        <f>ROUND(I133*H133,0)</f>
        <v>0</v>
      </c>
      <c r="K133" s="225"/>
      <c r="L133" s="43"/>
      <c r="M133" s="226" t="s">
        <v>1</v>
      </c>
      <c r="N133" s="227" t="s">
        <v>42</v>
      </c>
      <c r="O133" s="90"/>
      <c r="P133" s="228">
        <f>O133*H133</f>
        <v>0</v>
      </c>
      <c r="Q133" s="228">
        <v>0.00025999999999999998</v>
      </c>
      <c r="R133" s="228">
        <f>Q133*H133</f>
        <v>0.18213519999999997</v>
      </c>
      <c r="S133" s="228">
        <v>0</v>
      </c>
      <c r="T133" s="229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30" t="s">
        <v>132</v>
      </c>
      <c r="AT133" s="230" t="s">
        <v>128</v>
      </c>
      <c r="AU133" s="230" t="s">
        <v>86</v>
      </c>
      <c r="AY133" s="16" t="s">
        <v>125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6" t="s">
        <v>8</v>
      </c>
      <c r="BK133" s="231">
        <f>ROUND(I133*H133,0)</f>
        <v>0</v>
      </c>
      <c r="BL133" s="16" t="s">
        <v>132</v>
      </c>
      <c r="BM133" s="230" t="s">
        <v>139</v>
      </c>
    </row>
    <row r="134" s="14" customFormat="1">
      <c r="A134" s="14"/>
      <c r="B134" s="244"/>
      <c r="C134" s="245"/>
      <c r="D134" s="234" t="s">
        <v>134</v>
      </c>
      <c r="E134" s="246" t="s">
        <v>1</v>
      </c>
      <c r="F134" s="247" t="s">
        <v>140</v>
      </c>
      <c r="G134" s="245"/>
      <c r="H134" s="246" t="s">
        <v>1</v>
      </c>
      <c r="I134" s="248"/>
      <c r="J134" s="245"/>
      <c r="K134" s="245"/>
      <c r="L134" s="249"/>
      <c r="M134" s="250"/>
      <c r="N134" s="251"/>
      <c r="O134" s="251"/>
      <c r="P134" s="251"/>
      <c r="Q134" s="251"/>
      <c r="R134" s="251"/>
      <c r="S134" s="251"/>
      <c r="T134" s="252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3" t="s">
        <v>134</v>
      </c>
      <c r="AU134" s="253" t="s">
        <v>86</v>
      </c>
      <c r="AV134" s="14" t="s">
        <v>8</v>
      </c>
      <c r="AW134" s="14" t="s">
        <v>32</v>
      </c>
      <c r="AX134" s="14" t="s">
        <v>77</v>
      </c>
      <c r="AY134" s="253" t="s">
        <v>125</v>
      </c>
    </row>
    <row r="135" s="13" customFormat="1">
      <c r="A135" s="13"/>
      <c r="B135" s="232"/>
      <c r="C135" s="233"/>
      <c r="D135" s="234" t="s">
        <v>134</v>
      </c>
      <c r="E135" s="235" t="s">
        <v>1</v>
      </c>
      <c r="F135" s="236" t="s">
        <v>141</v>
      </c>
      <c r="G135" s="233"/>
      <c r="H135" s="237">
        <v>844.36500000000001</v>
      </c>
      <c r="I135" s="238"/>
      <c r="J135" s="233"/>
      <c r="K135" s="233"/>
      <c r="L135" s="239"/>
      <c r="M135" s="240"/>
      <c r="N135" s="241"/>
      <c r="O135" s="241"/>
      <c r="P135" s="241"/>
      <c r="Q135" s="241"/>
      <c r="R135" s="241"/>
      <c r="S135" s="241"/>
      <c r="T135" s="24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3" t="s">
        <v>134</v>
      </c>
      <c r="AU135" s="243" t="s">
        <v>86</v>
      </c>
      <c r="AV135" s="13" t="s">
        <v>86</v>
      </c>
      <c r="AW135" s="13" t="s">
        <v>32</v>
      </c>
      <c r="AX135" s="13" t="s">
        <v>77</v>
      </c>
      <c r="AY135" s="243" t="s">
        <v>125</v>
      </c>
    </row>
    <row r="136" s="14" customFormat="1">
      <c r="A136" s="14"/>
      <c r="B136" s="244"/>
      <c r="C136" s="245"/>
      <c r="D136" s="234" t="s">
        <v>134</v>
      </c>
      <c r="E136" s="246" t="s">
        <v>1</v>
      </c>
      <c r="F136" s="247" t="s">
        <v>142</v>
      </c>
      <c r="G136" s="245"/>
      <c r="H136" s="246" t="s">
        <v>1</v>
      </c>
      <c r="I136" s="248"/>
      <c r="J136" s="245"/>
      <c r="K136" s="245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134</v>
      </c>
      <c r="AU136" s="253" t="s">
        <v>86</v>
      </c>
      <c r="AV136" s="14" t="s">
        <v>8</v>
      </c>
      <c r="AW136" s="14" t="s">
        <v>32</v>
      </c>
      <c r="AX136" s="14" t="s">
        <v>77</v>
      </c>
      <c r="AY136" s="253" t="s">
        <v>125</v>
      </c>
    </row>
    <row r="137" s="13" customFormat="1">
      <c r="A137" s="13"/>
      <c r="B137" s="232"/>
      <c r="C137" s="233"/>
      <c r="D137" s="234" t="s">
        <v>134</v>
      </c>
      <c r="E137" s="235" t="s">
        <v>1</v>
      </c>
      <c r="F137" s="236" t="s">
        <v>143</v>
      </c>
      <c r="G137" s="233"/>
      <c r="H137" s="237">
        <v>-98.799999999999997</v>
      </c>
      <c r="I137" s="238"/>
      <c r="J137" s="233"/>
      <c r="K137" s="233"/>
      <c r="L137" s="239"/>
      <c r="M137" s="240"/>
      <c r="N137" s="241"/>
      <c r="O137" s="241"/>
      <c r="P137" s="241"/>
      <c r="Q137" s="241"/>
      <c r="R137" s="241"/>
      <c r="S137" s="241"/>
      <c r="T137" s="24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3" t="s">
        <v>134</v>
      </c>
      <c r="AU137" s="243" t="s">
        <v>86</v>
      </c>
      <c r="AV137" s="13" t="s">
        <v>86</v>
      </c>
      <c r="AW137" s="13" t="s">
        <v>32</v>
      </c>
      <c r="AX137" s="13" t="s">
        <v>77</v>
      </c>
      <c r="AY137" s="243" t="s">
        <v>125</v>
      </c>
    </row>
    <row r="138" s="13" customFormat="1">
      <c r="A138" s="13"/>
      <c r="B138" s="232"/>
      <c r="C138" s="233"/>
      <c r="D138" s="234" t="s">
        <v>134</v>
      </c>
      <c r="E138" s="235" t="s">
        <v>1</v>
      </c>
      <c r="F138" s="236" t="s">
        <v>144</v>
      </c>
      <c r="G138" s="233"/>
      <c r="H138" s="237">
        <v>-11.103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134</v>
      </c>
      <c r="AU138" s="243" t="s">
        <v>86</v>
      </c>
      <c r="AV138" s="13" t="s">
        <v>86</v>
      </c>
      <c r="AW138" s="13" t="s">
        <v>32</v>
      </c>
      <c r="AX138" s="13" t="s">
        <v>77</v>
      </c>
      <c r="AY138" s="243" t="s">
        <v>125</v>
      </c>
    </row>
    <row r="139" s="13" customFormat="1">
      <c r="A139" s="13"/>
      <c r="B139" s="232"/>
      <c r="C139" s="233"/>
      <c r="D139" s="234" t="s">
        <v>134</v>
      </c>
      <c r="E139" s="235" t="s">
        <v>1</v>
      </c>
      <c r="F139" s="236" t="s">
        <v>145</v>
      </c>
      <c r="G139" s="233"/>
      <c r="H139" s="237">
        <v>-88.200000000000003</v>
      </c>
      <c r="I139" s="238"/>
      <c r="J139" s="233"/>
      <c r="K139" s="233"/>
      <c r="L139" s="239"/>
      <c r="M139" s="240"/>
      <c r="N139" s="241"/>
      <c r="O139" s="241"/>
      <c r="P139" s="241"/>
      <c r="Q139" s="241"/>
      <c r="R139" s="241"/>
      <c r="S139" s="241"/>
      <c r="T139" s="24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3" t="s">
        <v>134</v>
      </c>
      <c r="AU139" s="243" t="s">
        <v>86</v>
      </c>
      <c r="AV139" s="13" t="s">
        <v>86</v>
      </c>
      <c r="AW139" s="13" t="s">
        <v>32</v>
      </c>
      <c r="AX139" s="13" t="s">
        <v>77</v>
      </c>
      <c r="AY139" s="243" t="s">
        <v>125</v>
      </c>
    </row>
    <row r="140" s="14" customFormat="1">
      <c r="A140" s="14"/>
      <c r="B140" s="244"/>
      <c r="C140" s="245"/>
      <c r="D140" s="234" t="s">
        <v>134</v>
      </c>
      <c r="E140" s="246" t="s">
        <v>1</v>
      </c>
      <c r="F140" s="247" t="s">
        <v>146</v>
      </c>
      <c r="G140" s="245"/>
      <c r="H140" s="246" t="s">
        <v>1</v>
      </c>
      <c r="I140" s="248"/>
      <c r="J140" s="245"/>
      <c r="K140" s="245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134</v>
      </c>
      <c r="AU140" s="253" t="s">
        <v>86</v>
      </c>
      <c r="AV140" s="14" t="s">
        <v>8</v>
      </c>
      <c r="AW140" s="14" t="s">
        <v>32</v>
      </c>
      <c r="AX140" s="14" t="s">
        <v>77</v>
      </c>
      <c r="AY140" s="253" t="s">
        <v>125</v>
      </c>
    </row>
    <row r="141" s="13" customFormat="1">
      <c r="A141" s="13"/>
      <c r="B141" s="232"/>
      <c r="C141" s="233"/>
      <c r="D141" s="234" t="s">
        <v>134</v>
      </c>
      <c r="E141" s="235" t="s">
        <v>1</v>
      </c>
      <c r="F141" s="236" t="s">
        <v>147</v>
      </c>
      <c r="G141" s="233"/>
      <c r="H141" s="237">
        <v>29.466000000000001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134</v>
      </c>
      <c r="AU141" s="243" t="s">
        <v>86</v>
      </c>
      <c r="AV141" s="13" t="s">
        <v>86</v>
      </c>
      <c r="AW141" s="13" t="s">
        <v>32</v>
      </c>
      <c r="AX141" s="13" t="s">
        <v>77</v>
      </c>
      <c r="AY141" s="243" t="s">
        <v>125</v>
      </c>
    </row>
    <row r="142" s="13" customFormat="1">
      <c r="A142" s="13"/>
      <c r="B142" s="232"/>
      <c r="C142" s="233"/>
      <c r="D142" s="234" t="s">
        <v>134</v>
      </c>
      <c r="E142" s="235" t="s">
        <v>1</v>
      </c>
      <c r="F142" s="236" t="s">
        <v>148</v>
      </c>
      <c r="G142" s="233"/>
      <c r="H142" s="237">
        <v>2.3220000000000001</v>
      </c>
      <c r="I142" s="238"/>
      <c r="J142" s="233"/>
      <c r="K142" s="233"/>
      <c r="L142" s="239"/>
      <c r="M142" s="240"/>
      <c r="N142" s="241"/>
      <c r="O142" s="241"/>
      <c r="P142" s="241"/>
      <c r="Q142" s="241"/>
      <c r="R142" s="241"/>
      <c r="S142" s="241"/>
      <c r="T142" s="242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3" t="s">
        <v>134</v>
      </c>
      <c r="AU142" s="243" t="s">
        <v>86</v>
      </c>
      <c r="AV142" s="13" t="s">
        <v>86</v>
      </c>
      <c r="AW142" s="13" t="s">
        <v>32</v>
      </c>
      <c r="AX142" s="13" t="s">
        <v>77</v>
      </c>
      <c r="AY142" s="243" t="s">
        <v>125</v>
      </c>
    </row>
    <row r="143" s="13" customFormat="1">
      <c r="A143" s="13"/>
      <c r="B143" s="232"/>
      <c r="C143" s="233"/>
      <c r="D143" s="234" t="s">
        <v>134</v>
      </c>
      <c r="E143" s="235" t="s">
        <v>1</v>
      </c>
      <c r="F143" s="236" t="s">
        <v>149</v>
      </c>
      <c r="G143" s="233"/>
      <c r="H143" s="237">
        <v>22.469999999999999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134</v>
      </c>
      <c r="AU143" s="243" t="s">
        <v>86</v>
      </c>
      <c r="AV143" s="13" t="s">
        <v>86</v>
      </c>
      <c r="AW143" s="13" t="s">
        <v>32</v>
      </c>
      <c r="AX143" s="13" t="s">
        <v>77</v>
      </c>
      <c r="AY143" s="243" t="s">
        <v>125</v>
      </c>
    </row>
    <row r="144" s="2" customFormat="1" ht="24.15" customHeight="1">
      <c r="A144" s="37"/>
      <c r="B144" s="38"/>
      <c r="C144" s="218" t="s">
        <v>150</v>
      </c>
      <c r="D144" s="218" t="s">
        <v>128</v>
      </c>
      <c r="E144" s="219" t="s">
        <v>151</v>
      </c>
      <c r="F144" s="220" t="s">
        <v>152</v>
      </c>
      <c r="G144" s="221" t="s">
        <v>138</v>
      </c>
      <c r="H144" s="222">
        <v>66.875</v>
      </c>
      <c r="I144" s="223"/>
      <c r="J144" s="224">
        <f>ROUND(I144*H144,0)</f>
        <v>0</v>
      </c>
      <c r="K144" s="225"/>
      <c r="L144" s="43"/>
      <c r="M144" s="226" t="s">
        <v>1</v>
      </c>
      <c r="N144" s="227" t="s">
        <v>42</v>
      </c>
      <c r="O144" s="90"/>
      <c r="P144" s="228">
        <f>O144*H144</f>
        <v>0</v>
      </c>
      <c r="Q144" s="228">
        <v>0.00018000000000000001</v>
      </c>
      <c r="R144" s="228">
        <f>Q144*H144</f>
        <v>0.012037500000000001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132</v>
      </c>
      <c r="AT144" s="230" t="s">
        <v>128</v>
      </c>
      <c r="AU144" s="230" t="s">
        <v>86</v>
      </c>
      <c r="AY144" s="16" t="s">
        <v>125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</v>
      </c>
      <c r="BK144" s="231">
        <f>ROUND(I144*H144,0)</f>
        <v>0</v>
      </c>
      <c r="BL144" s="16" t="s">
        <v>132</v>
      </c>
      <c r="BM144" s="230" t="s">
        <v>153</v>
      </c>
    </row>
    <row r="145" s="13" customFormat="1">
      <c r="A145" s="13"/>
      <c r="B145" s="232"/>
      <c r="C145" s="233"/>
      <c r="D145" s="234" t="s">
        <v>134</v>
      </c>
      <c r="E145" s="235" t="s">
        <v>1</v>
      </c>
      <c r="F145" s="236" t="s">
        <v>154</v>
      </c>
      <c r="G145" s="233"/>
      <c r="H145" s="237">
        <v>66.875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134</v>
      </c>
      <c r="AU145" s="243" t="s">
        <v>86</v>
      </c>
      <c r="AV145" s="13" t="s">
        <v>86</v>
      </c>
      <c r="AW145" s="13" t="s">
        <v>32</v>
      </c>
      <c r="AX145" s="13" t="s">
        <v>77</v>
      </c>
      <c r="AY145" s="243" t="s">
        <v>125</v>
      </c>
    </row>
    <row r="146" s="2" customFormat="1" ht="24.15" customHeight="1">
      <c r="A146" s="37"/>
      <c r="B146" s="38"/>
      <c r="C146" s="218" t="s">
        <v>132</v>
      </c>
      <c r="D146" s="218" t="s">
        <v>128</v>
      </c>
      <c r="E146" s="219" t="s">
        <v>155</v>
      </c>
      <c r="F146" s="220" t="s">
        <v>156</v>
      </c>
      <c r="G146" s="221" t="s">
        <v>138</v>
      </c>
      <c r="H146" s="222">
        <v>693.07299999999998</v>
      </c>
      <c r="I146" s="223"/>
      <c r="J146" s="224">
        <f>ROUND(I146*H146,0)</f>
        <v>0</v>
      </c>
      <c r="K146" s="225"/>
      <c r="L146" s="43"/>
      <c r="M146" s="226" t="s">
        <v>1</v>
      </c>
      <c r="N146" s="227" t="s">
        <v>42</v>
      </c>
      <c r="O146" s="90"/>
      <c r="P146" s="228">
        <f>O146*H146</f>
        <v>0</v>
      </c>
      <c r="Q146" s="228">
        <v>0.00013999999999999999</v>
      </c>
      <c r="R146" s="228">
        <f>Q146*H146</f>
        <v>0.097030219999999986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132</v>
      </c>
      <c r="AT146" s="230" t="s">
        <v>128</v>
      </c>
      <c r="AU146" s="230" t="s">
        <v>86</v>
      </c>
      <c r="AY146" s="16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</v>
      </c>
      <c r="BK146" s="231">
        <f>ROUND(I146*H146,0)</f>
        <v>0</v>
      </c>
      <c r="BL146" s="16" t="s">
        <v>132</v>
      </c>
      <c r="BM146" s="230" t="s">
        <v>157</v>
      </c>
    </row>
    <row r="147" s="13" customFormat="1">
      <c r="A147" s="13"/>
      <c r="B147" s="232"/>
      <c r="C147" s="233"/>
      <c r="D147" s="234" t="s">
        <v>134</v>
      </c>
      <c r="E147" s="235" t="s">
        <v>1</v>
      </c>
      <c r="F147" s="236" t="s">
        <v>158</v>
      </c>
      <c r="G147" s="233"/>
      <c r="H147" s="237">
        <v>774.67100000000005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134</v>
      </c>
      <c r="AU147" s="243" t="s">
        <v>86</v>
      </c>
      <c r="AV147" s="13" t="s">
        <v>86</v>
      </c>
      <c r="AW147" s="13" t="s">
        <v>32</v>
      </c>
      <c r="AX147" s="13" t="s">
        <v>77</v>
      </c>
      <c r="AY147" s="243" t="s">
        <v>125</v>
      </c>
    </row>
    <row r="148" s="14" customFormat="1">
      <c r="A148" s="14"/>
      <c r="B148" s="244"/>
      <c r="C148" s="245"/>
      <c r="D148" s="234" t="s">
        <v>134</v>
      </c>
      <c r="E148" s="246" t="s">
        <v>1</v>
      </c>
      <c r="F148" s="247" t="s">
        <v>142</v>
      </c>
      <c r="G148" s="245"/>
      <c r="H148" s="246" t="s">
        <v>1</v>
      </c>
      <c r="I148" s="248"/>
      <c r="J148" s="245"/>
      <c r="K148" s="245"/>
      <c r="L148" s="249"/>
      <c r="M148" s="250"/>
      <c r="N148" s="251"/>
      <c r="O148" s="251"/>
      <c r="P148" s="251"/>
      <c r="Q148" s="251"/>
      <c r="R148" s="251"/>
      <c r="S148" s="251"/>
      <c r="T148" s="25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3" t="s">
        <v>134</v>
      </c>
      <c r="AU148" s="253" t="s">
        <v>86</v>
      </c>
      <c r="AV148" s="14" t="s">
        <v>8</v>
      </c>
      <c r="AW148" s="14" t="s">
        <v>32</v>
      </c>
      <c r="AX148" s="14" t="s">
        <v>77</v>
      </c>
      <c r="AY148" s="253" t="s">
        <v>125</v>
      </c>
    </row>
    <row r="149" s="13" customFormat="1">
      <c r="A149" s="13"/>
      <c r="B149" s="232"/>
      <c r="C149" s="233"/>
      <c r="D149" s="234" t="s">
        <v>134</v>
      </c>
      <c r="E149" s="235" t="s">
        <v>1</v>
      </c>
      <c r="F149" s="236" t="s">
        <v>143</v>
      </c>
      <c r="G149" s="233"/>
      <c r="H149" s="237">
        <v>-98.799999999999997</v>
      </c>
      <c r="I149" s="238"/>
      <c r="J149" s="233"/>
      <c r="K149" s="233"/>
      <c r="L149" s="239"/>
      <c r="M149" s="240"/>
      <c r="N149" s="241"/>
      <c r="O149" s="241"/>
      <c r="P149" s="241"/>
      <c r="Q149" s="241"/>
      <c r="R149" s="241"/>
      <c r="S149" s="241"/>
      <c r="T149" s="24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3" t="s">
        <v>134</v>
      </c>
      <c r="AU149" s="243" t="s">
        <v>86</v>
      </c>
      <c r="AV149" s="13" t="s">
        <v>86</v>
      </c>
      <c r="AW149" s="13" t="s">
        <v>32</v>
      </c>
      <c r="AX149" s="13" t="s">
        <v>77</v>
      </c>
      <c r="AY149" s="243" t="s">
        <v>125</v>
      </c>
    </row>
    <row r="150" s="13" customFormat="1">
      <c r="A150" s="13"/>
      <c r="B150" s="232"/>
      <c r="C150" s="233"/>
      <c r="D150" s="234" t="s">
        <v>134</v>
      </c>
      <c r="E150" s="235" t="s">
        <v>1</v>
      </c>
      <c r="F150" s="236" t="s">
        <v>159</v>
      </c>
      <c r="G150" s="233"/>
      <c r="H150" s="237">
        <v>-9.5449999999999999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134</v>
      </c>
      <c r="AU150" s="243" t="s">
        <v>86</v>
      </c>
      <c r="AV150" s="13" t="s">
        <v>86</v>
      </c>
      <c r="AW150" s="13" t="s">
        <v>32</v>
      </c>
      <c r="AX150" s="13" t="s">
        <v>77</v>
      </c>
      <c r="AY150" s="243" t="s">
        <v>125</v>
      </c>
    </row>
    <row r="151" s="13" customFormat="1">
      <c r="A151" s="13"/>
      <c r="B151" s="232"/>
      <c r="C151" s="233"/>
      <c r="D151" s="234" t="s">
        <v>134</v>
      </c>
      <c r="E151" s="235" t="s">
        <v>1</v>
      </c>
      <c r="F151" s="236" t="s">
        <v>160</v>
      </c>
      <c r="G151" s="233"/>
      <c r="H151" s="237">
        <v>-79.625</v>
      </c>
      <c r="I151" s="238"/>
      <c r="J151" s="233"/>
      <c r="K151" s="233"/>
      <c r="L151" s="239"/>
      <c r="M151" s="240"/>
      <c r="N151" s="241"/>
      <c r="O151" s="241"/>
      <c r="P151" s="241"/>
      <c r="Q151" s="241"/>
      <c r="R151" s="241"/>
      <c r="S151" s="241"/>
      <c r="T151" s="242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3" t="s">
        <v>134</v>
      </c>
      <c r="AU151" s="243" t="s">
        <v>86</v>
      </c>
      <c r="AV151" s="13" t="s">
        <v>86</v>
      </c>
      <c r="AW151" s="13" t="s">
        <v>32</v>
      </c>
      <c r="AX151" s="13" t="s">
        <v>77</v>
      </c>
      <c r="AY151" s="243" t="s">
        <v>125</v>
      </c>
    </row>
    <row r="152" s="14" customFormat="1">
      <c r="A152" s="14"/>
      <c r="B152" s="244"/>
      <c r="C152" s="245"/>
      <c r="D152" s="234" t="s">
        <v>134</v>
      </c>
      <c r="E152" s="246" t="s">
        <v>1</v>
      </c>
      <c r="F152" s="247" t="s">
        <v>146</v>
      </c>
      <c r="G152" s="245"/>
      <c r="H152" s="246" t="s">
        <v>1</v>
      </c>
      <c r="I152" s="248"/>
      <c r="J152" s="245"/>
      <c r="K152" s="245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134</v>
      </c>
      <c r="AU152" s="253" t="s">
        <v>86</v>
      </c>
      <c r="AV152" s="14" t="s">
        <v>8</v>
      </c>
      <c r="AW152" s="14" t="s">
        <v>32</v>
      </c>
      <c r="AX152" s="14" t="s">
        <v>77</v>
      </c>
      <c r="AY152" s="253" t="s">
        <v>125</v>
      </c>
    </row>
    <row r="153" s="13" customFormat="1">
      <c r="A153" s="13"/>
      <c r="B153" s="232"/>
      <c r="C153" s="233"/>
      <c r="D153" s="234" t="s">
        <v>134</v>
      </c>
      <c r="E153" s="235" t="s">
        <v>1</v>
      </c>
      <c r="F153" s="236" t="s">
        <v>161</v>
      </c>
      <c r="G153" s="233"/>
      <c r="H153" s="237">
        <v>68.754000000000005</v>
      </c>
      <c r="I153" s="238"/>
      <c r="J153" s="233"/>
      <c r="K153" s="233"/>
      <c r="L153" s="239"/>
      <c r="M153" s="240"/>
      <c r="N153" s="241"/>
      <c r="O153" s="241"/>
      <c r="P153" s="241"/>
      <c r="Q153" s="241"/>
      <c r="R153" s="241"/>
      <c r="S153" s="241"/>
      <c r="T153" s="24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3" t="s">
        <v>134</v>
      </c>
      <c r="AU153" s="243" t="s">
        <v>86</v>
      </c>
      <c r="AV153" s="13" t="s">
        <v>86</v>
      </c>
      <c r="AW153" s="13" t="s">
        <v>32</v>
      </c>
      <c r="AX153" s="13" t="s">
        <v>77</v>
      </c>
      <c r="AY153" s="243" t="s">
        <v>125</v>
      </c>
    </row>
    <row r="154" s="13" customFormat="1">
      <c r="A154" s="13"/>
      <c r="B154" s="232"/>
      <c r="C154" s="233"/>
      <c r="D154" s="234" t="s">
        <v>134</v>
      </c>
      <c r="E154" s="235" t="s">
        <v>1</v>
      </c>
      <c r="F154" s="236" t="s">
        <v>162</v>
      </c>
      <c r="G154" s="233"/>
      <c r="H154" s="237">
        <v>5.4180000000000001</v>
      </c>
      <c r="I154" s="238"/>
      <c r="J154" s="233"/>
      <c r="K154" s="233"/>
      <c r="L154" s="239"/>
      <c r="M154" s="240"/>
      <c r="N154" s="241"/>
      <c r="O154" s="241"/>
      <c r="P154" s="241"/>
      <c r="Q154" s="241"/>
      <c r="R154" s="241"/>
      <c r="S154" s="241"/>
      <c r="T154" s="24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3" t="s">
        <v>134</v>
      </c>
      <c r="AU154" s="243" t="s">
        <v>86</v>
      </c>
      <c r="AV154" s="13" t="s">
        <v>86</v>
      </c>
      <c r="AW154" s="13" t="s">
        <v>32</v>
      </c>
      <c r="AX154" s="13" t="s">
        <v>77</v>
      </c>
      <c r="AY154" s="243" t="s">
        <v>125</v>
      </c>
    </row>
    <row r="155" s="13" customFormat="1">
      <c r="A155" s="13"/>
      <c r="B155" s="232"/>
      <c r="C155" s="233"/>
      <c r="D155" s="234" t="s">
        <v>134</v>
      </c>
      <c r="E155" s="235" t="s">
        <v>1</v>
      </c>
      <c r="F155" s="236" t="s">
        <v>163</v>
      </c>
      <c r="G155" s="233"/>
      <c r="H155" s="237">
        <v>32.200000000000003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134</v>
      </c>
      <c r="AU155" s="243" t="s">
        <v>86</v>
      </c>
      <c r="AV155" s="13" t="s">
        <v>86</v>
      </c>
      <c r="AW155" s="13" t="s">
        <v>32</v>
      </c>
      <c r="AX155" s="13" t="s">
        <v>77</v>
      </c>
      <c r="AY155" s="243" t="s">
        <v>125</v>
      </c>
    </row>
    <row r="156" s="2" customFormat="1" ht="44.25" customHeight="1">
      <c r="A156" s="37"/>
      <c r="B156" s="38"/>
      <c r="C156" s="218" t="s">
        <v>164</v>
      </c>
      <c r="D156" s="218" t="s">
        <v>128</v>
      </c>
      <c r="E156" s="219" t="s">
        <v>165</v>
      </c>
      <c r="F156" s="220" t="s">
        <v>166</v>
      </c>
      <c r="G156" s="221" t="s">
        <v>138</v>
      </c>
      <c r="H156" s="222">
        <v>664.71600000000001</v>
      </c>
      <c r="I156" s="223"/>
      <c r="J156" s="224">
        <f>ROUND(I156*H156,0)</f>
        <v>0</v>
      </c>
      <c r="K156" s="225"/>
      <c r="L156" s="43"/>
      <c r="M156" s="226" t="s">
        <v>1</v>
      </c>
      <c r="N156" s="227" t="s">
        <v>42</v>
      </c>
      <c r="O156" s="90"/>
      <c r="P156" s="228">
        <f>O156*H156</f>
        <v>0</v>
      </c>
      <c r="Q156" s="228">
        <v>0.0086</v>
      </c>
      <c r="R156" s="228">
        <f>Q156*H156</f>
        <v>5.7165575999999998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132</v>
      </c>
      <c r="AT156" s="230" t="s">
        <v>128</v>
      </c>
      <c r="AU156" s="230" t="s">
        <v>86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</v>
      </c>
      <c r="BK156" s="231">
        <f>ROUND(I156*H156,0)</f>
        <v>0</v>
      </c>
      <c r="BL156" s="16" t="s">
        <v>132</v>
      </c>
      <c r="BM156" s="230" t="s">
        <v>167</v>
      </c>
    </row>
    <row r="157" s="13" customFormat="1">
      <c r="A157" s="13"/>
      <c r="B157" s="232"/>
      <c r="C157" s="233"/>
      <c r="D157" s="234" t="s">
        <v>134</v>
      </c>
      <c r="E157" s="235" t="s">
        <v>1</v>
      </c>
      <c r="F157" s="236" t="s">
        <v>168</v>
      </c>
      <c r="G157" s="233"/>
      <c r="H157" s="237">
        <v>771.82299999999998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134</v>
      </c>
      <c r="AU157" s="243" t="s">
        <v>86</v>
      </c>
      <c r="AV157" s="13" t="s">
        <v>86</v>
      </c>
      <c r="AW157" s="13" t="s">
        <v>32</v>
      </c>
      <c r="AX157" s="13" t="s">
        <v>77</v>
      </c>
      <c r="AY157" s="243" t="s">
        <v>125</v>
      </c>
    </row>
    <row r="158" s="14" customFormat="1">
      <c r="A158" s="14"/>
      <c r="B158" s="244"/>
      <c r="C158" s="245"/>
      <c r="D158" s="234" t="s">
        <v>134</v>
      </c>
      <c r="E158" s="246" t="s">
        <v>1</v>
      </c>
      <c r="F158" s="247" t="s">
        <v>142</v>
      </c>
      <c r="G158" s="245"/>
      <c r="H158" s="246" t="s">
        <v>1</v>
      </c>
      <c r="I158" s="248"/>
      <c r="J158" s="245"/>
      <c r="K158" s="245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134</v>
      </c>
      <c r="AU158" s="253" t="s">
        <v>86</v>
      </c>
      <c r="AV158" s="14" t="s">
        <v>8</v>
      </c>
      <c r="AW158" s="14" t="s">
        <v>32</v>
      </c>
      <c r="AX158" s="14" t="s">
        <v>77</v>
      </c>
      <c r="AY158" s="253" t="s">
        <v>125</v>
      </c>
    </row>
    <row r="159" s="13" customFormat="1">
      <c r="A159" s="13"/>
      <c r="B159" s="232"/>
      <c r="C159" s="233"/>
      <c r="D159" s="234" t="s">
        <v>134</v>
      </c>
      <c r="E159" s="235" t="s">
        <v>1</v>
      </c>
      <c r="F159" s="236" t="s">
        <v>143</v>
      </c>
      <c r="G159" s="233"/>
      <c r="H159" s="237">
        <v>-98.799999999999997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134</v>
      </c>
      <c r="AU159" s="243" t="s">
        <v>86</v>
      </c>
      <c r="AV159" s="13" t="s">
        <v>86</v>
      </c>
      <c r="AW159" s="13" t="s">
        <v>32</v>
      </c>
      <c r="AX159" s="13" t="s">
        <v>77</v>
      </c>
      <c r="AY159" s="243" t="s">
        <v>125</v>
      </c>
    </row>
    <row r="160" s="13" customFormat="1">
      <c r="A160" s="13"/>
      <c r="B160" s="232"/>
      <c r="C160" s="233"/>
      <c r="D160" s="234" t="s">
        <v>134</v>
      </c>
      <c r="E160" s="235" t="s">
        <v>1</v>
      </c>
      <c r="F160" s="236" t="s">
        <v>159</v>
      </c>
      <c r="G160" s="233"/>
      <c r="H160" s="237">
        <v>-9.5449999999999999</v>
      </c>
      <c r="I160" s="238"/>
      <c r="J160" s="233"/>
      <c r="K160" s="233"/>
      <c r="L160" s="239"/>
      <c r="M160" s="240"/>
      <c r="N160" s="241"/>
      <c r="O160" s="241"/>
      <c r="P160" s="241"/>
      <c r="Q160" s="241"/>
      <c r="R160" s="241"/>
      <c r="S160" s="241"/>
      <c r="T160" s="24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3" t="s">
        <v>134</v>
      </c>
      <c r="AU160" s="243" t="s">
        <v>86</v>
      </c>
      <c r="AV160" s="13" t="s">
        <v>86</v>
      </c>
      <c r="AW160" s="13" t="s">
        <v>32</v>
      </c>
      <c r="AX160" s="13" t="s">
        <v>77</v>
      </c>
      <c r="AY160" s="243" t="s">
        <v>125</v>
      </c>
    </row>
    <row r="161" s="13" customFormat="1">
      <c r="A161" s="13"/>
      <c r="B161" s="232"/>
      <c r="C161" s="233"/>
      <c r="D161" s="234" t="s">
        <v>134</v>
      </c>
      <c r="E161" s="235" t="s">
        <v>1</v>
      </c>
      <c r="F161" s="236" t="s">
        <v>160</v>
      </c>
      <c r="G161" s="233"/>
      <c r="H161" s="237">
        <v>-79.625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134</v>
      </c>
      <c r="AU161" s="243" t="s">
        <v>86</v>
      </c>
      <c r="AV161" s="13" t="s">
        <v>86</v>
      </c>
      <c r="AW161" s="13" t="s">
        <v>32</v>
      </c>
      <c r="AX161" s="13" t="s">
        <v>77</v>
      </c>
      <c r="AY161" s="243" t="s">
        <v>125</v>
      </c>
    </row>
    <row r="162" s="13" customFormat="1">
      <c r="A162" s="13"/>
      <c r="B162" s="232"/>
      <c r="C162" s="233"/>
      <c r="D162" s="234" t="s">
        <v>134</v>
      </c>
      <c r="E162" s="235" t="s">
        <v>1</v>
      </c>
      <c r="F162" s="236" t="s">
        <v>169</v>
      </c>
      <c r="G162" s="233"/>
      <c r="H162" s="237">
        <v>80.863</v>
      </c>
      <c r="I162" s="238"/>
      <c r="J162" s="233"/>
      <c r="K162" s="233"/>
      <c r="L162" s="239"/>
      <c r="M162" s="240"/>
      <c r="N162" s="241"/>
      <c r="O162" s="241"/>
      <c r="P162" s="241"/>
      <c r="Q162" s="241"/>
      <c r="R162" s="241"/>
      <c r="S162" s="241"/>
      <c r="T162" s="242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3" t="s">
        <v>134</v>
      </c>
      <c r="AU162" s="243" t="s">
        <v>86</v>
      </c>
      <c r="AV162" s="13" t="s">
        <v>86</v>
      </c>
      <c r="AW162" s="13" t="s">
        <v>32</v>
      </c>
      <c r="AX162" s="13" t="s">
        <v>77</v>
      </c>
      <c r="AY162" s="243" t="s">
        <v>125</v>
      </c>
    </row>
    <row r="163" s="2" customFormat="1" ht="16.5" customHeight="1">
      <c r="A163" s="37"/>
      <c r="B163" s="38"/>
      <c r="C163" s="254" t="s">
        <v>126</v>
      </c>
      <c r="D163" s="254" t="s">
        <v>170</v>
      </c>
      <c r="E163" s="255" t="s">
        <v>171</v>
      </c>
      <c r="F163" s="256" t="s">
        <v>172</v>
      </c>
      <c r="G163" s="257" t="s">
        <v>138</v>
      </c>
      <c r="H163" s="258">
        <v>613.04600000000005</v>
      </c>
      <c r="I163" s="259"/>
      <c r="J163" s="260">
        <f>ROUND(I163*H163,0)</f>
        <v>0</v>
      </c>
      <c r="K163" s="261"/>
      <c r="L163" s="262"/>
      <c r="M163" s="263" t="s">
        <v>1</v>
      </c>
      <c r="N163" s="264" t="s">
        <v>42</v>
      </c>
      <c r="O163" s="90"/>
      <c r="P163" s="228">
        <f>O163*H163</f>
        <v>0</v>
      </c>
      <c r="Q163" s="228">
        <v>0.0027200000000000002</v>
      </c>
      <c r="R163" s="228">
        <f>Q163*H163</f>
        <v>1.6674851200000003</v>
      </c>
      <c r="S163" s="228">
        <v>0</v>
      </c>
      <c r="T163" s="229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30" t="s">
        <v>173</v>
      </c>
      <c r="AT163" s="230" t="s">
        <v>170</v>
      </c>
      <c r="AU163" s="230" t="s">
        <v>86</v>
      </c>
      <c r="AY163" s="16" t="s">
        <v>125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6" t="s">
        <v>8</v>
      </c>
      <c r="BK163" s="231">
        <f>ROUND(I163*H163,0)</f>
        <v>0</v>
      </c>
      <c r="BL163" s="16" t="s">
        <v>132</v>
      </c>
      <c r="BM163" s="230" t="s">
        <v>174</v>
      </c>
    </row>
    <row r="164" s="13" customFormat="1">
      <c r="A164" s="13"/>
      <c r="B164" s="232"/>
      <c r="C164" s="233"/>
      <c r="D164" s="234" t="s">
        <v>134</v>
      </c>
      <c r="E164" s="235" t="s">
        <v>1</v>
      </c>
      <c r="F164" s="236" t="s">
        <v>175</v>
      </c>
      <c r="G164" s="233"/>
      <c r="H164" s="237">
        <v>583.85299999999995</v>
      </c>
      <c r="I164" s="238"/>
      <c r="J164" s="233"/>
      <c r="K164" s="233"/>
      <c r="L164" s="239"/>
      <c r="M164" s="240"/>
      <c r="N164" s="241"/>
      <c r="O164" s="241"/>
      <c r="P164" s="241"/>
      <c r="Q164" s="241"/>
      <c r="R164" s="241"/>
      <c r="S164" s="241"/>
      <c r="T164" s="24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3" t="s">
        <v>134</v>
      </c>
      <c r="AU164" s="243" t="s">
        <v>86</v>
      </c>
      <c r="AV164" s="13" t="s">
        <v>86</v>
      </c>
      <c r="AW164" s="13" t="s">
        <v>32</v>
      </c>
      <c r="AX164" s="13" t="s">
        <v>8</v>
      </c>
      <c r="AY164" s="243" t="s">
        <v>125</v>
      </c>
    </row>
    <row r="165" s="13" customFormat="1">
      <c r="A165" s="13"/>
      <c r="B165" s="232"/>
      <c r="C165" s="233"/>
      <c r="D165" s="234" t="s">
        <v>134</v>
      </c>
      <c r="E165" s="233"/>
      <c r="F165" s="236" t="s">
        <v>176</v>
      </c>
      <c r="G165" s="233"/>
      <c r="H165" s="237">
        <v>613.04600000000005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134</v>
      </c>
      <c r="AU165" s="243" t="s">
        <v>86</v>
      </c>
      <c r="AV165" s="13" t="s">
        <v>86</v>
      </c>
      <c r="AW165" s="13" t="s">
        <v>4</v>
      </c>
      <c r="AX165" s="13" t="s">
        <v>8</v>
      </c>
      <c r="AY165" s="243" t="s">
        <v>125</v>
      </c>
    </row>
    <row r="166" s="2" customFormat="1" ht="24.15" customHeight="1">
      <c r="A166" s="37"/>
      <c r="B166" s="38"/>
      <c r="C166" s="254" t="s">
        <v>177</v>
      </c>
      <c r="D166" s="254" t="s">
        <v>170</v>
      </c>
      <c r="E166" s="255" t="s">
        <v>178</v>
      </c>
      <c r="F166" s="256" t="s">
        <v>179</v>
      </c>
      <c r="G166" s="257" t="s">
        <v>138</v>
      </c>
      <c r="H166" s="258">
        <v>84.906000000000006</v>
      </c>
      <c r="I166" s="259"/>
      <c r="J166" s="260">
        <f>ROUND(I166*H166,0)</f>
        <v>0</v>
      </c>
      <c r="K166" s="261"/>
      <c r="L166" s="262"/>
      <c r="M166" s="263" t="s">
        <v>1</v>
      </c>
      <c r="N166" s="264" t="s">
        <v>42</v>
      </c>
      <c r="O166" s="90"/>
      <c r="P166" s="228">
        <f>O166*H166</f>
        <v>0</v>
      </c>
      <c r="Q166" s="228">
        <v>0.0041000000000000003</v>
      </c>
      <c r="R166" s="228">
        <f>Q166*H166</f>
        <v>0.34811460000000005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173</v>
      </c>
      <c r="AT166" s="230" t="s">
        <v>170</v>
      </c>
      <c r="AU166" s="230" t="s">
        <v>86</v>
      </c>
      <c r="AY166" s="16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</v>
      </c>
      <c r="BK166" s="231">
        <f>ROUND(I166*H166,0)</f>
        <v>0</v>
      </c>
      <c r="BL166" s="16" t="s">
        <v>132</v>
      </c>
      <c r="BM166" s="230" t="s">
        <v>180</v>
      </c>
    </row>
    <row r="167" s="13" customFormat="1">
      <c r="A167" s="13"/>
      <c r="B167" s="232"/>
      <c r="C167" s="233"/>
      <c r="D167" s="234" t="s">
        <v>134</v>
      </c>
      <c r="E167" s="235" t="s">
        <v>1</v>
      </c>
      <c r="F167" s="236" t="s">
        <v>181</v>
      </c>
      <c r="G167" s="233"/>
      <c r="H167" s="237">
        <v>80.863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134</v>
      </c>
      <c r="AU167" s="243" t="s">
        <v>86</v>
      </c>
      <c r="AV167" s="13" t="s">
        <v>86</v>
      </c>
      <c r="AW167" s="13" t="s">
        <v>32</v>
      </c>
      <c r="AX167" s="13" t="s">
        <v>77</v>
      </c>
      <c r="AY167" s="243" t="s">
        <v>125</v>
      </c>
    </row>
    <row r="168" s="13" customFormat="1">
      <c r="A168" s="13"/>
      <c r="B168" s="232"/>
      <c r="C168" s="233"/>
      <c r="D168" s="234" t="s">
        <v>134</v>
      </c>
      <c r="E168" s="233"/>
      <c r="F168" s="236" t="s">
        <v>182</v>
      </c>
      <c r="G168" s="233"/>
      <c r="H168" s="237">
        <v>84.906000000000006</v>
      </c>
      <c r="I168" s="238"/>
      <c r="J168" s="233"/>
      <c r="K168" s="233"/>
      <c r="L168" s="239"/>
      <c r="M168" s="240"/>
      <c r="N168" s="241"/>
      <c r="O168" s="241"/>
      <c r="P168" s="241"/>
      <c r="Q168" s="241"/>
      <c r="R168" s="241"/>
      <c r="S168" s="241"/>
      <c r="T168" s="242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3" t="s">
        <v>134</v>
      </c>
      <c r="AU168" s="243" t="s">
        <v>86</v>
      </c>
      <c r="AV168" s="13" t="s">
        <v>86</v>
      </c>
      <c r="AW168" s="13" t="s">
        <v>4</v>
      </c>
      <c r="AX168" s="13" t="s">
        <v>8</v>
      </c>
      <c r="AY168" s="243" t="s">
        <v>125</v>
      </c>
    </row>
    <row r="169" s="2" customFormat="1" ht="37.8" customHeight="1">
      <c r="A169" s="37"/>
      <c r="B169" s="38"/>
      <c r="C169" s="218" t="s">
        <v>173</v>
      </c>
      <c r="D169" s="218" t="s">
        <v>128</v>
      </c>
      <c r="E169" s="219" t="s">
        <v>183</v>
      </c>
      <c r="F169" s="220" t="s">
        <v>184</v>
      </c>
      <c r="G169" s="221" t="s">
        <v>131</v>
      </c>
      <c r="H169" s="222">
        <v>404.94999999999999</v>
      </c>
      <c r="I169" s="223"/>
      <c r="J169" s="224">
        <f>ROUND(I169*H169,0)</f>
        <v>0</v>
      </c>
      <c r="K169" s="225"/>
      <c r="L169" s="43"/>
      <c r="M169" s="226" t="s">
        <v>1</v>
      </c>
      <c r="N169" s="227" t="s">
        <v>42</v>
      </c>
      <c r="O169" s="90"/>
      <c r="P169" s="228">
        <f>O169*H169</f>
        <v>0</v>
      </c>
      <c r="Q169" s="228">
        <v>0.0033899999999999998</v>
      </c>
      <c r="R169" s="228">
        <f>Q169*H169</f>
        <v>1.3727805</v>
      </c>
      <c r="S169" s="228">
        <v>0</v>
      </c>
      <c r="T169" s="229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30" t="s">
        <v>132</v>
      </c>
      <c r="AT169" s="230" t="s">
        <v>128</v>
      </c>
      <c r="AU169" s="230" t="s">
        <v>86</v>
      </c>
      <c r="AY169" s="16" t="s">
        <v>125</v>
      </c>
      <c r="BE169" s="231">
        <f>IF(N169="základní",J169,0)</f>
        <v>0</v>
      </c>
      <c r="BF169" s="231">
        <f>IF(N169="snížená",J169,0)</f>
        <v>0</v>
      </c>
      <c r="BG169" s="231">
        <f>IF(N169="zákl. přenesená",J169,0)</f>
        <v>0</v>
      </c>
      <c r="BH169" s="231">
        <f>IF(N169="sníž. přenesená",J169,0)</f>
        <v>0</v>
      </c>
      <c r="BI169" s="231">
        <f>IF(N169="nulová",J169,0)</f>
        <v>0</v>
      </c>
      <c r="BJ169" s="16" t="s">
        <v>8</v>
      </c>
      <c r="BK169" s="231">
        <f>ROUND(I169*H169,0)</f>
        <v>0</v>
      </c>
      <c r="BL169" s="16" t="s">
        <v>132</v>
      </c>
      <c r="BM169" s="230" t="s">
        <v>185</v>
      </c>
    </row>
    <row r="170" s="13" customFormat="1">
      <c r="A170" s="13"/>
      <c r="B170" s="232"/>
      <c r="C170" s="233"/>
      <c r="D170" s="234" t="s">
        <v>134</v>
      </c>
      <c r="E170" s="235" t="s">
        <v>1</v>
      </c>
      <c r="F170" s="236" t="s">
        <v>186</v>
      </c>
      <c r="G170" s="233"/>
      <c r="H170" s="237">
        <v>310.69999999999999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134</v>
      </c>
      <c r="AU170" s="243" t="s">
        <v>86</v>
      </c>
      <c r="AV170" s="13" t="s">
        <v>86</v>
      </c>
      <c r="AW170" s="13" t="s">
        <v>32</v>
      </c>
      <c r="AX170" s="13" t="s">
        <v>77</v>
      </c>
      <c r="AY170" s="243" t="s">
        <v>125</v>
      </c>
    </row>
    <row r="171" s="13" customFormat="1">
      <c r="A171" s="13"/>
      <c r="B171" s="232"/>
      <c r="C171" s="233"/>
      <c r="D171" s="234" t="s">
        <v>134</v>
      </c>
      <c r="E171" s="235" t="s">
        <v>1</v>
      </c>
      <c r="F171" s="236" t="s">
        <v>187</v>
      </c>
      <c r="G171" s="233"/>
      <c r="H171" s="237">
        <v>19.350000000000001</v>
      </c>
      <c r="I171" s="238"/>
      <c r="J171" s="233"/>
      <c r="K171" s="233"/>
      <c r="L171" s="239"/>
      <c r="M171" s="240"/>
      <c r="N171" s="241"/>
      <c r="O171" s="241"/>
      <c r="P171" s="241"/>
      <c r="Q171" s="241"/>
      <c r="R171" s="241"/>
      <c r="S171" s="241"/>
      <c r="T171" s="24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3" t="s">
        <v>134</v>
      </c>
      <c r="AU171" s="243" t="s">
        <v>86</v>
      </c>
      <c r="AV171" s="13" t="s">
        <v>86</v>
      </c>
      <c r="AW171" s="13" t="s">
        <v>32</v>
      </c>
      <c r="AX171" s="13" t="s">
        <v>77</v>
      </c>
      <c r="AY171" s="243" t="s">
        <v>125</v>
      </c>
    </row>
    <row r="172" s="13" customFormat="1">
      <c r="A172" s="13"/>
      <c r="B172" s="232"/>
      <c r="C172" s="233"/>
      <c r="D172" s="234" t="s">
        <v>134</v>
      </c>
      <c r="E172" s="235" t="s">
        <v>1</v>
      </c>
      <c r="F172" s="236" t="s">
        <v>188</v>
      </c>
      <c r="G172" s="233"/>
      <c r="H172" s="237">
        <v>74.900000000000006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134</v>
      </c>
      <c r="AU172" s="243" t="s">
        <v>86</v>
      </c>
      <c r="AV172" s="13" t="s">
        <v>86</v>
      </c>
      <c r="AW172" s="13" t="s">
        <v>32</v>
      </c>
      <c r="AX172" s="13" t="s">
        <v>77</v>
      </c>
      <c r="AY172" s="243" t="s">
        <v>125</v>
      </c>
    </row>
    <row r="173" s="2" customFormat="1" ht="16.5" customHeight="1">
      <c r="A173" s="37"/>
      <c r="B173" s="38"/>
      <c r="C173" s="254" t="s">
        <v>189</v>
      </c>
      <c r="D173" s="254" t="s">
        <v>170</v>
      </c>
      <c r="E173" s="255" t="s">
        <v>190</v>
      </c>
      <c r="F173" s="256" t="s">
        <v>191</v>
      </c>
      <c r="G173" s="257" t="s">
        <v>138</v>
      </c>
      <c r="H173" s="258">
        <v>116.362</v>
      </c>
      <c r="I173" s="259"/>
      <c r="J173" s="260">
        <f>ROUND(I173*H173,0)</f>
        <v>0</v>
      </c>
      <c r="K173" s="261"/>
      <c r="L173" s="262"/>
      <c r="M173" s="263" t="s">
        <v>1</v>
      </c>
      <c r="N173" s="264" t="s">
        <v>42</v>
      </c>
      <c r="O173" s="90"/>
      <c r="P173" s="228">
        <f>O173*H173</f>
        <v>0</v>
      </c>
      <c r="Q173" s="228">
        <v>0.00051000000000000004</v>
      </c>
      <c r="R173" s="228">
        <f>Q173*H173</f>
        <v>0.059344620000000001</v>
      </c>
      <c r="S173" s="228">
        <v>0</v>
      </c>
      <c r="T173" s="229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30" t="s">
        <v>173</v>
      </c>
      <c r="AT173" s="230" t="s">
        <v>170</v>
      </c>
      <c r="AU173" s="230" t="s">
        <v>86</v>
      </c>
      <c r="AY173" s="16" t="s">
        <v>125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6" t="s">
        <v>8</v>
      </c>
      <c r="BK173" s="231">
        <f>ROUND(I173*H173,0)</f>
        <v>0</v>
      </c>
      <c r="BL173" s="16" t="s">
        <v>132</v>
      </c>
      <c r="BM173" s="230" t="s">
        <v>192</v>
      </c>
    </row>
    <row r="174" s="13" customFormat="1">
      <c r="A174" s="13"/>
      <c r="B174" s="232"/>
      <c r="C174" s="233"/>
      <c r="D174" s="234" t="s">
        <v>134</v>
      </c>
      <c r="E174" s="235" t="s">
        <v>1</v>
      </c>
      <c r="F174" s="236" t="s">
        <v>161</v>
      </c>
      <c r="G174" s="233"/>
      <c r="H174" s="237">
        <v>68.754000000000005</v>
      </c>
      <c r="I174" s="238"/>
      <c r="J174" s="233"/>
      <c r="K174" s="233"/>
      <c r="L174" s="239"/>
      <c r="M174" s="240"/>
      <c r="N174" s="241"/>
      <c r="O174" s="241"/>
      <c r="P174" s="241"/>
      <c r="Q174" s="241"/>
      <c r="R174" s="241"/>
      <c r="S174" s="241"/>
      <c r="T174" s="24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3" t="s">
        <v>134</v>
      </c>
      <c r="AU174" s="243" t="s">
        <v>86</v>
      </c>
      <c r="AV174" s="13" t="s">
        <v>86</v>
      </c>
      <c r="AW174" s="13" t="s">
        <v>32</v>
      </c>
      <c r="AX174" s="13" t="s">
        <v>77</v>
      </c>
      <c r="AY174" s="243" t="s">
        <v>125</v>
      </c>
    </row>
    <row r="175" s="13" customFormat="1">
      <c r="A175" s="13"/>
      <c r="B175" s="232"/>
      <c r="C175" s="233"/>
      <c r="D175" s="234" t="s">
        <v>134</v>
      </c>
      <c r="E175" s="235" t="s">
        <v>1</v>
      </c>
      <c r="F175" s="236" t="s">
        <v>193</v>
      </c>
      <c r="G175" s="233"/>
      <c r="H175" s="237">
        <v>4.8300000000000001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134</v>
      </c>
      <c r="AU175" s="243" t="s">
        <v>86</v>
      </c>
      <c r="AV175" s="13" t="s">
        <v>86</v>
      </c>
      <c r="AW175" s="13" t="s">
        <v>32</v>
      </c>
      <c r="AX175" s="13" t="s">
        <v>77</v>
      </c>
      <c r="AY175" s="243" t="s">
        <v>125</v>
      </c>
    </row>
    <row r="176" s="13" customFormat="1">
      <c r="A176" s="13"/>
      <c r="B176" s="232"/>
      <c r="C176" s="233"/>
      <c r="D176" s="234" t="s">
        <v>134</v>
      </c>
      <c r="E176" s="235" t="s">
        <v>1</v>
      </c>
      <c r="F176" s="236" t="s">
        <v>163</v>
      </c>
      <c r="G176" s="233"/>
      <c r="H176" s="237">
        <v>32.200000000000003</v>
      </c>
      <c r="I176" s="238"/>
      <c r="J176" s="233"/>
      <c r="K176" s="233"/>
      <c r="L176" s="239"/>
      <c r="M176" s="240"/>
      <c r="N176" s="241"/>
      <c r="O176" s="241"/>
      <c r="P176" s="241"/>
      <c r="Q176" s="241"/>
      <c r="R176" s="241"/>
      <c r="S176" s="241"/>
      <c r="T176" s="242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3" t="s">
        <v>134</v>
      </c>
      <c r="AU176" s="243" t="s">
        <v>86</v>
      </c>
      <c r="AV176" s="13" t="s">
        <v>86</v>
      </c>
      <c r="AW176" s="13" t="s">
        <v>32</v>
      </c>
      <c r="AX176" s="13" t="s">
        <v>77</v>
      </c>
      <c r="AY176" s="243" t="s">
        <v>125</v>
      </c>
    </row>
    <row r="177" s="13" customFormat="1">
      <c r="A177" s="13"/>
      <c r="B177" s="232"/>
      <c r="C177" s="233"/>
      <c r="D177" s="234" t="s">
        <v>134</v>
      </c>
      <c r="E177" s="233"/>
      <c r="F177" s="236" t="s">
        <v>194</v>
      </c>
      <c r="G177" s="233"/>
      <c r="H177" s="237">
        <v>116.362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134</v>
      </c>
      <c r="AU177" s="243" t="s">
        <v>86</v>
      </c>
      <c r="AV177" s="13" t="s">
        <v>86</v>
      </c>
      <c r="AW177" s="13" t="s">
        <v>4</v>
      </c>
      <c r="AX177" s="13" t="s">
        <v>8</v>
      </c>
      <c r="AY177" s="243" t="s">
        <v>125</v>
      </c>
    </row>
    <row r="178" s="2" customFormat="1" ht="24.15" customHeight="1">
      <c r="A178" s="37"/>
      <c r="B178" s="38"/>
      <c r="C178" s="254" t="s">
        <v>195</v>
      </c>
      <c r="D178" s="254" t="s">
        <v>170</v>
      </c>
      <c r="E178" s="255" t="s">
        <v>196</v>
      </c>
      <c r="F178" s="256" t="s">
        <v>197</v>
      </c>
      <c r="G178" s="257" t="s">
        <v>138</v>
      </c>
      <c r="H178" s="258">
        <v>8.9320000000000004</v>
      </c>
      <c r="I178" s="259"/>
      <c r="J178" s="260">
        <f>ROUND(I178*H178,0)</f>
        <v>0</v>
      </c>
      <c r="K178" s="261"/>
      <c r="L178" s="262"/>
      <c r="M178" s="263" t="s">
        <v>1</v>
      </c>
      <c r="N178" s="264" t="s">
        <v>42</v>
      </c>
      <c r="O178" s="90"/>
      <c r="P178" s="228">
        <f>O178*H178</f>
        <v>0</v>
      </c>
      <c r="Q178" s="228">
        <v>0.00089999999999999998</v>
      </c>
      <c r="R178" s="228">
        <f>Q178*H178</f>
        <v>0.0080388000000000005</v>
      </c>
      <c r="S178" s="228">
        <v>0</v>
      </c>
      <c r="T178" s="229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30" t="s">
        <v>173</v>
      </c>
      <c r="AT178" s="230" t="s">
        <v>170</v>
      </c>
      <c r="AU178" s="230" t="s">
        <v>86</v>
      </c>
      <c r="AY178" s="16" t="s">
        <v>125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6" t="s">
        <v>8</v>
      </c>
      <c r="BK178" s="231">
        <f>ROUND(I178*H178,0)</f>
        <v>0</v>
      </c>
      <c r="BL178" s="16" t="s">
        <v>132</v>
      </c>
      <c r="BM178" s="230" t="s">
        <v>198</v>
      </c>
    </row>
    <row r="179" s="13" customFormat="1">
      <c r="A179" s="13"/>
      <c r="B179" s="232"/>
      <c r="C179" s="233"/>
      <c r="D179" s="234" t="s">
        <v>134</v>
      </c>
      <c r="E179" s="235" t="s">
        <v>1</v>
      </c>
      <c r="F179" s="236" t="s">
        <v>199</v>
      </c>
      <c r="G179" s="233"/>
      <c r="H179" s="237">
        <v>18.242000000000001</v>
      </c>
      <c r="I179" s="238"/>
      <c r="J179" s="233"/>
      <c r="K179" s="233"/>
      <c r="L179" s="239"/>
      <c r="M179" s="240"/>
      <c r="N179" s="241"/>
      <c r="O179" s="241"/>
      <c r="P179" s="241"/>
      <c r="Q179" s="241"/>
      <c r="R179" s="241"/>
      <c r="S179" s="241"/>
      <c r="T179" s="24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3" t="s">
        <v>134</v>
      </c>
      <c r="AU179" s="243" t="s">
        <v>86</v>
      </c>
      <c r="AV179" s="13" t="s">
        <v>86</v>
      </c>
      <c r="AW179" s="13" t="s">
        <v>32</v>
      </c>
      <c r="AX179" s="13" t="s">
        <v>77</v>
      </c>
      <c r="AY179" s="243" t="s">
        <v>125</v>
      </c>
    </row>
    <row r="180" s="13" customFormat="1">
      <c r="A180" s="13"/>
      <c r="B180" s="232"/>
      <c r="C180" s="233"/>
      <c r="D180" s="234" t="s">
        <v>134</v>
      </c>
      <c r="E180" s="235" t="s">
        <v>1</v>
      </c>
      <c r="F180" s="236" t="s">
        <v>200</v>
      </c>
      <c r="G180" s="233"/>
      <c r="H180" s="237">
        <v>8.1199999999999992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134</v>
      </c>
      <c r="AU180" s="243" t="s">
        <v>86</v>
      </c>
      <c r="AV180" s="13" t="s">
        <v>86</v>
      </c>
      <c r="AW180" s="13" t="s">
        <v>32</v>
      </c>
      <c r="AX180" s="13" t="s">
        <v>8</v>
      </c>
      <c r="AY180" s="243" t="s">
        <v>125</v>
      </c>
    </row>
    <row r="181" s="13" customFormat="1">
      <c r="A181" s="13"/>
      <c r="B181" s="232"/>
      <c r="C181" s="233"/>
      <c r="D181" s="234" t="s">
        <v>134</v>
      </c>
      <c r="E181" s="233"/>
      <c r="F181" s="236" t="s">
        <v>201</v>
      </c>
      <c r="G181" s="233"/>
      <c r="H181" s="237">
        <v>8.9320000000000004</v>
      </c>
      <c r="I181" s="238"/>
      <c r="J181" s="233"/>
      <c r="K181" s="233"/>
      <c r="L181" s="239"/>
      <c r="M181" s="240"/>
      <c r="N181" s="241"/>
      <c r="O181" s="241"/>
      <c r="P181" s="241"/>
      <c r="Q181" s="241"/>
      <c r="R181" s="241"/>
      <c r="S181" s="241"/>
      <c r="T181" s="242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3" t="s">
        <v>134</v>
      </c>
      <c r="AU181" s="243" t="s">
        <v>86</v>
      </c>
      <c r="AV181" s="13" t="s">
        <v>86</v>
      </c>
      <c r="AW181" s="13" t="s">
        <v>4</v>
      </c>
      <c r="AX181" s="13" t="s">
        <v>8</v>
      </c>
      <c r="AY181" s="243" t="s">
        <v>125</v>
      </c>
    </row>
    <row r="182" s="2" customFormat="1" ht="37.8" customHeight="1">
      <c r="A182" s="37"/>
      <c r="B182" s="38"/>
      <c r="C182" s="218" t="s">
        <v>202</v>
      </c>
      <c r="D182" s="218" t="s">
        <v>128</v>
      </c>
      <c r="E182" s="219" t="s">
        <v>203</v>
      </c>
      <c r="F182" s="220" t="s">
        <v>204</v>
      </c>
      <c r="G182" s="221" t="s">
        <v>138</v>
      </c>
      <c r="H182" s="222">
        <v>646.91200000000003</v>
      </c>
      <c r="I182" s="223"/>
      <c r="J182" s="224">
        <f>ROUND(I182*H182,0)</f>
        <v>0</v>
      </c>
      <c r="K182" s="225"/>
      <c r="L182" s="43"/>
      <c r="M182" s="226" t="s">
        <v>1</v>
      </c>
      <c r="N182" s="227" t="s">
        <v>42</v>
      </c>
      <c r="O182" s="90"/>
      <c r="P182" s="228">
        <f>O182*H182</f>
        <v>0</v>
      </c>
      <c r="Q182" s="228">
        <v>8.0000000000000007E-05</v>
      </c>
      <c r="R182" s="228">
        <f>Q182*H182</f>
        <v>0.051752960000000008</v>
      </c>
      <c r="S182" s="228">
        <v>0</v>
      </c>
      <c r="T182" s="229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30" t="s">
        <v>132</v>
      </c>
      <c r="AT182" s="230" t="s">
        <v>128</v>
      </c>
      <c r="AU182" s="230" t="s">
        <v>86</v>
      </c>
      <c r="AY182" s="16" t="s">
        <v>125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6" t="s">
        <v>8</v>
      </c>
      <c r="BK182" s="231">
        <f>ROUND(I182*H182,0)</f>
        <v>0</v>
      </c>
      <c r="BL182" s="16" t="s">
        <v>132</v>
      </c>
      <c r="BM182" s="230" t="s">
        <v>205</v>
      </c>
    </row>
    <row r="183" s="2" customFormat="1" ht="24.15" customHeight="1">
      <c r="A183" s="37"/>
      <c r="B183" s="38"/>
      <c r="C183" s="218" t="s">
        <v>206</v>
      </c>
      <c r="D183" s="218" t="s">
        <v>128</v>
      </c>
      <c r="E183" s="219" t="s">
        <v>207</v>
      </c>
      <c r="F183" s="220" t="s">
        <v>208</v>
      </c>
      <c r="G183" s="221" t="s">
        <v>131</v>
      </c>
      <c r="H183" s="222">
        <v>140.93000000000001</v>
      </c>
      <c r="I183" s="223"/>
      <c r="J183" s="224">
        <f>ROUND(I183*H183,0)</f>
        <v>0</v>
      </c>
      <c r="K183" s="225"/>
      <c r="L183" s="43"/>
      <c r="M183" s="226" t="s">
        <v>1</v>
      </c>
      <c r="N183" s="227" t="s">
        <v>42</v>
      </c>
      <c r="O183" s="90"/>
      <c r="P183" s="228">
        <f>O183*H183</f>
        <v>0</v>
      </c>
      <c r="Q183" s="228">
        <v>3.0000000000000001E-05</v>
      </c>
      <c r="R183" s="228">
        <f>Q183*H183</f>
        <v>0.0042279000000000006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132</v>
      </c>
      <c r="AT183" s="230" t="s">
        <v>128</v>
      </c>
      <c r="AU183" s="230" t="s">
        <v>86</v>
      </c>
      <c r="AY183" s="16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</v>
      </c>
      <c r="BK183" s="231">
        <f>ROUND(I183*H183,0)</f>
        <v>0</v>
      </c>
      <c r="BL183" s="16" t="s">
        <v>132</v>
      </c>
      <c r="BM183" s="230" t="s">
        <v>209</v>
      </c>
    </row>
    <row r="184" s="13" customFormat="1">
      <c r="A184" s="13"/>
      <c r="B184" s="232"/>
      <c r="C184" s="233"/>
      <c r="D184" s="234" t="s">
        <v>134</v>
      </c>
      <c r="E184" s="235" t="s">
        <v>1</v>
      </c>
      <c r="F184" s="236" t="s">
        <v>210</v>
      </c>
      <c r="G184" s="233"/>
      <c r="H184" s="237">
        <v>140.93000000000001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134</v>
      </c>
      <c r="AU184" s="243" t="s">
        <v>86</v>
      </c>
      <c r="AV184" s="13" t="s">
        <v>86</v>
      </c>
      <c r="AW184" s="13" t="s">
        <v>32</v>
      </c>
      <c r="AX184" s="13" t="s">
        <v>77</v>
      </c>
      <c r="AY184" s="243" t="s">
        <v>125</v>
      </c>
    </row>
    <row r="185" s="2" customFormat="1" ht="24.15" customHeight="1">
      <c r="A185" s="37"/>
      <c r="B185" s="38"/>
      <c r="C185" s="254" t="s">
        <v>211</v>
      </c>
      <c r="D185" s="254" t="s">
        <v>170</v>
      </c>
      <c r="E185" s="255" t="s">
        <v>212</v>
      </c>
      <c r="F185" s="256" t="s">
        <v>213</v>
      </c>
      <c r="G185" s="257" t="s">
        <v>131</v>
      </c>
      <c r="H185" s="258">
        <v>147.977</v>
      </c>
      <c r="I185" s="259"/>
      <c r="J185" s="260">
        <f>ROUND(I185*H185,0)</f>
        <v>0</v>
      </c>
      <c r="K185" s="261"/>
      <c r="L185" s="262"/>
      <c r="M185" s="263" t="s">
        <v>1</v>
      </c>
      <c r="N185" s="264" t="s">
        <v>42</v>
      </c>
      <c r="O185" s="90"/>
      <c r="P185" s="228">
        <f>O185*H185</f>
        <v>0</v>
      </c>
      <c r="Q185" s="228">
        <v>0.00059999999999999995</v>
      </c>
      <c r="R185" s="228">
        <f>Q185*H185</f>
        <v>0.088786199999999996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173</v>
      </c>
      <c r="AT185" s="230" t="s">
        <v>170</v>
      </c>
      <c r="AU185" s="230" t="s">
        <v>86</v>
      </c>
      <c r="AY185" s="16" t="s">
        <v>125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</v>
      </c>
      <c r="BK185" s="231">
        <f>ROUND(I185*H185,0)</f>
        <v>0</v>
      </c>
      <c r="BL185" s="16" t="s">
        <v>132</v>
      </c>
      <c r="BM185" s="230" t="s">
        <v>214</v>
      </c>
    </row>
    <row r="186" s="13" customFormat="1">
      <c r="A186" s="13"/>
      <c r="B186" s="232"/>
      <c r="C186" s="233"/>
      <c r="D186" s="234" t="s">
        <v>134</v>
      </c>
      <c r="E186" s="235" t="s">
        <v>1</v>
      </c>
      <c r="F186" s="236" t="s">
        <v>215</v>
      </c>
      <c r="G186" s="233"/>
      <c r="H186" s="237">
        <v>140.93000000000001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134</v>
      </c>
      <c r="AU186" s="243" t="s">
        <v>86</v>
      </c>
      <c r="AV186" s="13" t="s">
        <v>86</v>
      </c>
      <c r="AW186" s="13" t="s">
        <v>32</v>
      </c>
      <c r="AX186" s="13" t="s">
        <v>8</v>
      </c>
      <c r="AY186" s="243" t="s">
        <v>125</v>
      </c>
    </row>
    <row r="187" s="13" customFormat="1">
      <c r="A187" s="13"/>
      <c r="B187" s="232"/>
      <c r="C187" s="233"/>
      <c r="D187" s="234" t="s">
        <v>134</v>
      </c>
      <c r="E187" s="233"/>
      <c r="F187" s="236" t="s">
        <v>216</v>
      </c>
      <c r="G187" s="233"/>
      <c r="H187" s="237">
        <v>147.977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134</v>
      </c>
      <c r="AU187" s="243" t="s">
        <v>86</v>
      </c>
      <c r="AV187" s="13" t="s">
        <v>86</v>
      </c>
      <c r="AW187" s="13" t="s">
        <v>4</v>
      </c>
      <c r="AX187" s="13" t="s">
        <v>8</v>
      </c>
      <c r="AY187" s="243" t="s">
        <v>125</v>
      </c>
    </row>
    <row r="188" s="2" customFormat="1" ht="16.5" customHeight="1">
      <c r="A188" s="37"/>
      <c r="B188" s="38"/>
      <c r="C188" s="218" t="s">
        <v>217</v>
      </c>
      <c r="D188" s="218" t="s">
        <v>128</v>
      </c>
      <c r="E188" s="219" t="s">
        <v>218</v>
      </c>
      <c r="F188" s="220" t="s">
        <v>219</v>
      </c>
      <c r="G188" s="221" t="s">
        <v>131</v>
      </c>
      <c r="H188" s="222">
        <v>401.60000000000002</v>
      </c>
      <c r="I188" s="223"/>
      <c r="J188" s="224">
        <f>ROUND(I188*H188,0)</f>
        <v>0</v>
      </c>
      <c r="K188" s="225"/>
      <c r="L188" s="43"/>
      <c r="M188" s="226" t="s">
        <v>1</v>
      </c>
      <c r="N188" s="227" t="s">
        <v>42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132</v>
      </c>
      <c r="AT188" s="230" t="s">
        <v>128</v>
      </c>
      <c r="AU188" s="230" t="s">
        <v>86</v>
      </c>
      <c r="AY188" s="16" t="s">
        <v>125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</v>
      </c>
      <c r="BK188" s="231">
        <f>ROUND(I188*H188,0)</f>
        <v>0</v>
      </c>
      <c r="BL188" s="16" t="s">
        <v>132</v>
      </c>
      <c r="BM188" s="230" t="s">
        <v>220</v>
      </c>
    </row>
    <row r="189" s="13" customFormat="1">
      <c r="A189" s="13"/>
      <c r="B189" s="232"/>
      <c r="C189" s="233"/>
      <c r="D189" s="234" t="s">
        <v>134</v>
      </c>
      <c r="E189" s="235" t="s">
        <v>1</v>
      </c>
      <c r="F189" s="236" t="s">
        <v>221</v>
      </c>
      <c r="G189" s="233"/>
      <c r="H189" s="237">
        <v>104.3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134</v>
      </c>
      <c r="AU189" s="243" t="s">
        <v>86</v>
      </c>
      <c r="AV189" s="13" t="s">
        <v>86</v>
      </c>
      <c r="AW189" s="13" t="s">
        <v>32</v>
      </c>
      <c r="AX189" s="13" t="s">
        <v>77</v>
      </c>
      <c r="AY189" s="243" t="s">
        <v>125</v>
      </c>
    </row>
    <row r="190" s="13" customFormat="1">
      <c r="A190" s="13"/>
      <c r="B190" s="232"/>
      <c r="C190" s="233"/>
      <c r="D190" s="234" t="s">
        <v>134</v>
      </c>
      <c r="E190" s="235" t="s">
        <v>1</v>
      </c>
      <c r="F190" s="236" t="s">
        <v>222</v>
      </c>
      <c r="G190" s="233"/>
      <c r="H190" s="237">
        <v>29.399999999999999</v>
      </c>
      <c r="I190" s="238"/>
      <c r="J190" s="233"/>
      <c r="K190" s="233"/>
      <c r="L190" s="239"/>
      <c r="M190" s="240"/>
      <c r="N190" s="241"/>
      <c r="O190" s="241"/>
      <c r="P190" s="241"/>
      <c r="Q190" s="241"/>
      <c r="R190" s="241"/>
      <c r="S190" s="241"/>
      <c r="T190" s="24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3" t="s">
        <v>134</v>
      </c>
      <c r="AU190" s="243" t="s">
        <v>86</v>
      </c>
      <c r="AV190" s="13" t="s">
        <v>86</v>
      </c>
      <c r="AW190" s="13" t="s">
        <v>32</v>
      </c>
      <c r="AX190" s="13" t="s">
        <v>77</v>
      </c>
      <c r="AY190" s="243" t="s">
        <v>125</v>
      </c>
    </row>
    <row r="191" s="13" customFormat="1">
      <c r="A191" s="13"/>
      <c r="B191" s="232"/>
      <c r="C191" s="233"/>
      <c r="D191" s="234" t="s">
        <v>134</v>
      </c>
      <c r="E191" s="235" t="s">
        <v>1</v>
      </c>
      <c r="F191" s="236" t="s">
        <v>223</v>
      </c>
      <c r="G191" s="233"/>
      <c r="H191" s="237">
        <v>267.89999999999998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134</v>
      </c>
      <c r="AU191" s="243" t="s">
        <v>86</v>
      </c>
      <c r="AV191" s="13" t="s">
        <v>86</v>
      </c>
      <c r="AW191" s="13" t="s">
        <v>32</v>
      </c>
      <c r="AX191" s="13" t="s">
        <v>77</v>
      </c>
      <c r="AY191" s="243" t="s">
        <v>125</v>
      </c>
    </row>
    <row r="192" s="14" customFormat="1">
      <c r="A192" s="14"/>
      <c r="B192" s="244"/>
      <c r="C192" s="245"/>
      <c r="D192" s="234" t="s">
        <v>134</v>
      </c>
      <c r="E192" s="246" t="s">
        <v>1</v>
      </c>
      <c r="F192" s="247" t="s">
        <v>224</v>
      </c>
      <c r="G192" s="245"/>
      <c r="H192" s="246" t="s">
        <v>1</v>
      </c>
      <c r="I192" s="248"/>
      <c r="J192" s="245"/>
      <c r="K192" s="245"/>
      <c r="L192" s="249"/>
      <c r="M192" s="250"/>
      <c r="N192" s="251"/>
      <c r="O192" s="251"/>
      <c r="P192" s="251"/>
      <c r="Q192" s="251"/>
      <c r="R192" s="251"/>
      <c r="S192" s="251"/>
      <c r="T192" s="25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3" t="s">
        <v>134</v>
      </c>
      <c r="AU192" s="253" t="s">
        <v>86</v>
      </c>
      <c r="AV192" s="14" t="s">
        <v>8</v>
      </c>
      <c r="AW192" s="14" t="s">
        <v>32</v>
      </c>
      <c r="AX192" s="14" t="s">
        <v>77</v>
      </c>
      <c r="AY192" s="253" t="s">
        <v>125</v>
      </c>
    </row>
    <row r="193" s="2" customFormat="1" ht="24.15" customHeight="1">
      <c r="A193" s="37"/>
      <c r="B193" s="38"/>
      <c r="C193" s="254" t="s">
        <v>9</v>
      </c>
      <c r="D193" s="254" t="s">
        <v>170</v>
      </c>
      <c r="E193" s="255" t="s">
        <v>225</v>
      </c>
      <c r="F193" s="256" t="s">
        <v>226</v>
      </c>
      <c r="G193" s="257" t="s">
        <v>131</v>
      </c>
      <c r="H193" s="258">
        <v>109.515</v>
      </c>
      <c r="I193" s="259"/>
      <c r="J193" s="260">
        <f>ROUND(I193*H193,0)</f>
        <v>0</v>
      </c>
      <c r="K193" s="261"/>
      <c r="L193" s="262"/>
      <c r="M193" s="263" t="s">
        <v>1</v>
      </c>
      <c r="N193" s="264" t="s">
        <v>42</v>
      </c>
      <c r="O193" s="90"/>
      <c r="P193" s="228">
        <f>O193*H193</f>
        <v>0</v>
      </c>
      <c r="Q193" s="228">
        <v>0.00010000000000000001</v>
      </c>
      <c r="R193" s="228">
        <f>Q193*H193</f>
        <v>0.010951500000000001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173</v>
      </c>
      <c r="AT193" s="230" t="s">
        <v>170</v>
      </c>
      <c r="AU193" s="230" t="s">
        <v>86</v>
      </c>
      <c r="AY193" s="16" t="s">
        <v>125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</v>
      </c>
      <c r="BK193" s="231">
        <f>ROUND(I193*H193,0)</f>
        <v>0</v>
      </c>
      <c r="BL193" s="16" t="s">
        <v>132</v>
      </c>
      <c r="BM193" s="230" t="s">
        <v>227</v>
      </c>
    </row>
    <row r="194" s="13" customFormat="1">
      <c r="A194" s="13"/>
      <c r="B194" s="232"/>
      <c r="C194" s="233"/>
      <c r="D194" s="234" t="s">
        <v>134</v>
      </c>
      <c r="E194" s="235" t="s">
        <v>1</v>
      </c>
      <c r="F194" s="236" t="s">
        <v>228</v>
      </c>
      <c r="G194" s="233"/>
      <c r="H194" s="237">
        <v>104.3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134</v>
      </c>
      <c r="AU194" s="243" t="s">
        <v>86</v>
      </c>
      <c r="AV194" s="13" t="s">
        <v>86</v>
      </c>
      <c r="AW194" s="13" t="s">
        <v>32</v>
      </c>
      <c r="AX194" s="13" t="s">
        <v>8</v>
      </c>
      <c r="AY194" s="243" t="s">
        <v>125</v>
      </c>
    </row>
    <row r="195" s="13" customFormat="1">
      <c r="A195" s="13"/>
      <c r="B195" s="232"/>
      <c r="C195" s="233"/>
      <c r="D195" s="234" t="s">
        <v>134</v>
      </c>
      <c r="E195" s="233"/>
      <c r="F195" s="236" t="s">
        <v>229</v>
      </c>
      <c r="G195" s="233"/>
      <c r="H195" s="237">
        <v>109.515</v>
      </c>
      <c r="I195" s="238"/>
      <c r="J195" s="233"/>
      <c r="K195" s="233"/>
      <c r="L195" s="239"/>
      <c r="M195" s="240"/>
      <c r="N195" s="241"/>
      <c r="O195" s="241"/>
      <c r="P195" s="241"/>
      <c r="Q195" s="241"/>
      <c r="R195" s="241"/>
      <c r="S195" s="241"/>
      <c r="T195" s="242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3" t="s">
        <v>134</v>
      </c>
      <c r="AU195" s="243" t="s">
        <v>86</v>
      </c>
      <c r="AV195" s="13" t="s">
        <v>86</v>
      </c>
      <c r="AW195" s="13" t="s">
        <v>4</v>
      </c>
      <c r="AX195" s="13" t="s">
        <v>8</v>
      </c>
      <c r="AY195" s="243" t="s">
        <v>125</v>
      </c>
    </row>
    <row r="196" s="2" customFormat="1" ht="24.15" customHeight="1">
      <c r="A196" s="37"/>
      <c r="B196" s="38"/>
      <c r="C196" s="254" t="s">
        <v>230</v>
      </c>
      <c r="D196" s="254" t="s">
        <v>170</v>
      </c>
      <c r="E196" s="255" t="s">
        <v>231</v>
      </c>
      <c r="F196" s="256" t="s">
        <v>232</v>
      </c>
      <c r="G196" s="257" t="s">
        <v>131</v>
      </c>
      <c r="H196" s="258">
        <v>281.29500000000002</v>
      </c>
      <c r="I196" s="259"/>
      <c r="J196" s="260">
        <f>ROUND(I196*H196,0)</f>
        <v>0</v>
      </c>
      <c r="K196" s="261"/>
      <c r="L196" s="262"/>
      <c r="M196" s="263" t="s">
        <v>1</v>
      </c>
      <c r="N196" s="264" t="s">
        <v>42</v>
      </c>
      <c r="O196" s="90"/>
      <c r="P196" s="228">
        <f>O196*H196</f>
        <v>0</v>
      </c>
      <c r="Q196" s="228">
        <v>4.0000000000000003E-05</v>
      </c>
      <c r="R196" s="228">
        <f>Q196*H196</f>
        <v>0.011251800000000001</v>
      </c>
      <c r="S196" s="228">
        <v>0</v>
      </c>
      <c r="T196" s="229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30" t="s">
        <v>173</v>
      </c>
      <c r="AT196" s="230" t="s">
        <v>170</v>
      </c>
      <c r="AU196" s="230" t="s">
        <v>86</v>
      </c>
      <c r="AY196" s="16" t="s">
        <v>125</v>
      </c>
      <c r="BE196" s="231">
        <f>IF(N196="základní",J196,0)</f>
        <v>0</v>
      </c>
      <c r="BF196" s="231">
        <f>IF(N196="snížená",J196,0)</f>
        <v>0</v>
      </c>
      <c r="BG196" s="231">
        <f>IF(N196="zákl. přenesená",J196,0)</f>
        <v>0</v>
      </c>
      <c r="BH196" s="231">
        <f>IF(N196="sníž. přenesená",J196,0)</f>
        <v>0</v>
      </c>
      <c r="BI196" s="231">
        <f>IF(N196="nulová",J196,0)</f>
        <v>0</v>
      </c>
      <c r="BJ196" s="16" t="s">
        <v>8</v>
      </c>
      <c r="BK196" s="231">
        <f>ROUND(I196*H196,0)</f>
        <v>0</v>
      </c>
      <c r="BL196" s="16" t="s">
        <v>132</v>
      </c>
      <c r="BM196" s="230" t="s">
        <v>233</v>
      </c>
    </row>
    <row r="197" s="13" customFormat="1">
      <c r="A197" s="13"/>
      <c r="B197" s="232"/>
      <c r="C197" s="233"/>
      <c r="D197" s="234" t="s">
        <v>134</v>
      </c>
      <c r="E197" s="235" t="s">
        <v>1</v>
      </c>
      <c r="F197" s="236" t="s">
        <v>234</v>
      </c>
      <c r="G197" s="233"/>
      <c r="H197" s="237">
        <v>267.89999999999998</v>
      </c>
      <c r="I197" s="238"/>
      <c r="J197" s="233"/>
      <c r="K197" s="233"/>
      <c r="L197" s="239"/>
      <c r="M197" s="240"/>
      <c r="N197" s="241"/>
      <c r="O197" s="241"/>
      <c r="P197" s="241"/>
      <c r="Q197" s="241"/>
      <c r="R197" s="241"/>
      <c r="S197" s="241"/>
      <c r="T197" s="24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3" t="s">
        <v>134</v>
      </c>
      <c r="AU197" s="243" t="s">
        <v>86</v>
      </c>
      <c r="AV197" s="13" t="s">
        <v>86</v>
      </c>
      <c r="AW197" s="13" t="s">
        <v>32</v>
      </c>
      <c r="AX197" s="13" t="s">
        <v>77</v>
      </c>
      <c r="AY197" s="243" t="s">
        <v>125</v>
      </c>
    </row>
    <row r="198" s="13" customFormat="1">
      <c r="A198" s="13"/>
      <c r="B198" s="232"/>
      <c r="C198" s="233"/>
      <c r="D198" s="234" t="s">
        <v>134</v>
      </c>
      <c r="E198" s="233"/>
      <c r="F198" s="236" t="s">
        <v>235</v>
      </c>
      <c r="G198" s="233"/>
      <c r="H198" s="237">
        <v>281.29500000000002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134</v>
      </c>
      <c r="AU198" s="243" t="s">
        <v>86</v>
      </c>
      <c r="AV198" s="13" t="s">
        <v>86</v>
      </c>
      <c r="AW198" s="13" t="s">
        <v>4</v>
      </c>
      <c r="AX198" s="13" t="s">
        <v>8</v>
      </c>
      <c r="AY198" s="243" t="s">
        <v>125</v>
      </c>
    </row>
    <row r="199" s="2" customFormat="1" ht="24.15" customHeight="1">
      <c r="A199" s="37"/>
      <c r="B199" s="38"/>
      <c r="C199" s="254" t="s">
        <v>236</v>
      </c>
      <c r="D199" s="254" t="s">
        <v>170</v>
      </c>
      <c r="E199" s="255" t="s">
        <v>237</v>
      </c>
      <c r="F199" s="256" t="s">
        <v>238</v>
      </c>
      <c r="G199" s="257" t="s">
        <v>131</v>
      </c>
      <c r="H199" s="258">
        <v>25.725000000000001</v>
      </c>
      <c r="I199" s="259"/>
      <c r="J199" s="260">
        <f>ROUND(I199*H199,0)</f>
        <v>0</v>
      </c>
      <c r="K199" s="261"/>
      <c r="L199" s="262"/>
      <c r="M199" s="263" t="s">
        <v>1</v>
      </c>
      <c r="N199" s="264" t="s">
        <v>42</v>
      </c>
      <c r="O199" s="90"/>
      <c r="P199" s="228">
        <f>O199*H199</f>
        <v>0</v>
      </c>
      <c r="Q199" s="228">
        <v>0.00050000000000000001</v>
      </c>
      <c r="R199" s="228">
        <f>Q199*H199</f>
        <v>0.012862500000000001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173</v>
      </c>
      <c r="AT199" s="230" t="s">
        <v>170</v>
      </c>
      <c r="AU199" s="230" t="s">
        <v>86</v>
      </c>
      <c r="AY199" s="16" t="s">
        <v>125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</v>
      </c>
      <c r="BK199" s="231">
        <f>ROUND(I199*H199,0)</f>
        <v>0</v>
      </c>
      <c r="BL199" s="16" t="s">
        <v>132</v>
      </c>
      <c r="BM199" s="230" t="s">
        <v>239</v>
      </c>
    </row>
    <row r="200" s="13" customFormat="1">
      <c r="A200" s="13"/>
      <c r="B200" s="232"/>
      <c r="C200" s="233"/>
      <c r="D200" s="234" t="s">
        <v>134</v>
      </c>
      <c r="E200" s="235" t="s">
        <v>1</v>
      </c>
      <c r="F200" s="236" t="s">
        <v>240</v>
      </c>
      <c r="G200" s="233"/>
      <c r="H200" s="237">
        <v>24.5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134</v>
      </c>
      <c r="AU200" s="243" t="s">
        <v>86</v>
      </c>
      <c r="AV200" s="13" t="s">
        <v>86</v>
      </c>
      <c r="AW200" s="13" t="s">
        <v>32</v>
      </c>
      <c r="AX200" s="13" t="s">
        <v>8</v>
      </c>
      <c r="AY200" s="243" t="s">
        <v>125</v>
      </c>
    </row>
    <row r="201" s="13" customFormat="1">
      <c r="A201" s="13"/>
      <c r="B201" s="232"/>
      <c r="C201" s="233"/>
      <c r="D201" s="234" t="s">
        <v>134</v>
      </c>
      <c r="E201" s="233"/>
      <c r="F201" s="236" t="s">
        <v>241</v>
      </c>
      <c r="G201" s="233"/>
      <c r="H201" s="237">
        <v>25.725000000000001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134</v>
      </c>
      <c r="AU201" s="243" t="s">
        <v>86</v>
      </c>
      <c r="AV201" s="13" t="s">
        <v>86</v>
      </c>
      <c r="AW201" s="13" t="s">
        <v>4</v>
      </c>
      <c r="AX201" s="13" t="s">
        <v>8</v>
      </c>
      <c r="AY201" s="243" t="s">
        <v>125</v>
      </c>
    </row>
    <row r="202" s="2" customFormat="1" ht="24.15" customHeight="1">
      <c r="A202" s="37"/>
      <c r="B202" s="38"/>
      <c r="C202" s="254" t="s">
        <v>242</v>
      </c>
      <c r="D202" s="254" t="s">
        <v>170</v>
      </c>
      <c r="E202" s="255" t="s">
        <v>243</v>
      </c>
      <c r="F202" s="256" t="s">
        <v>244</v>
      </c>
      <c r="G202" s="257" t="s">
        <v>131</v>
      </c>
      <c r="H202" s="258">
        <v>5.1449999999999996</v>
      </c>
      <c r="I202" s="259"/>
      <c r="J202" s="260">
        <f>ROUND(I202*H202,0)</f>
        <v>0</v>
      </c>
      <c r="K202" s="261"/>
      <c r="L202" s="262"/>
      <c r="M202" s="263" t="s">
        <v>1</v>
      </c>
      <c r="N202" s="264" t="s">
        <v>42</v>
      </c>
      <c r="O202" s="90"/>
      <c r="P202" s="228">
        <f>O202*H202</f>
        <v>0</v>
      </c>
      <c r="Q202" s="228">
        <v>0.00050000000000000001</v>
      </c>
      <c r="R202" s="228">
        <f>Q202*H202</f>
        <v>0.0025724999999999997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173</v>
      </c>
      <c r="AT202" s="230" t="s">
        <v>170</v>
      </c>
      <c r="AU202" s="230" t="s">
        <v>86</v>
      </c>
      <c r="AY202" s="16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</v>
      </c>
      <c r="BK202" s="231">
        <f>ROUND(I202*H202,0)</f>
        <v>0</v>
      </c>
      <c r="BL202" s="16" t="s">
        <v>132</v>
      </c>
      <c r="BM202" s="230" t="s">
        <v>245</v>
      </c>
    </row>
    <row r="203" s="13" customFormat="1">
      <c r="A203" s="13"/>
      <c r="B203" s="232"/>
      <c r="C203" s="233"/>
      <c r="D203" s="234" t="s">
        <v>134</v>
      </c>
      <c r="E203" s="235" t="s">
        <v>1</v>
      </c>
      <c r="F203" s="236" t="s">
        <v>246</v>
      </c>
      <c r="G203" s="233"/>
      <c r="H203" s="237">
        <v>4.9000000000000004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134</v>
      </c>
      <c r="AU203" s="243" t="s">
        <v>86</v>
      </c>
      <c r="AV203" s="13" t="s">
        <v>86</v>
      </c>
      <c r="AW203" s="13" t="s">
        <v>32</v>
      </c>
      <c r="AX203" s="13" t="s">
        <v>77</v>
      </c>
      <c r="AY203" s="243" t="s">
        <v>125</v>
      </c>
    </row>
    <row r="204" s="13" customFormat="1">
      <c r="A204" s="13"/>
      <c r="B204" s="232"/>
      <c r="C204" s="233"/>
      <c r="D204" s="234" t="s">
        <v>134</v>
      </c>
      <c r="E204" s="233"/>
      <c r="F204" s="236" t="s">
        <v>247</v>
      </c>
      <c r="G204" s="233"/>
      <c r="H204" s="237">
        <v>5.1449999999999996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134</v>
      </c>
      <c r="AU204" s="243" t="s">
        <v>86</v>
      </c>
      <c r="AV204" s="13" t="s">
        <v>86</v>
      </c>
      <c r="AW204" s="13" t="s">
        <v>4</v>
      </c>
      <c r="AX204" s="13" t="s">
        <v>8</v>
      </c>
      <c r="AY204" s="243" t="s">
        <v>125</v>
      </c>
    </row>
    <row r="205" s="2" customFormat="1" ht="24.15" customHeight="1">
      <c r="A205" s="37"/>
      <c r="B205" s="38"/>
      <c r="C205" s="218" t="s">
        <v>248</v>
      </c>
      <c r="D205" s="218" t="s">
        <v>128</v>
      </c>
      <c r="E205" s="219" t="s">
        <v>249</v>
      </c>
      <c r="F205" s="220" t="s">
        <v>250</v>
      </c>
      <c r="G205" s="221" t="s">
        <v>138</v>
      </c>
      <c r="H205" s="222">
        <v>700.51999999999998</v>
      </c>
      <c r="I205" s="223"/>
      <c r="J205" s="224">
        <f>ROUND(I205*H205,0)</f>
        <v>0</v>
      </c>
      <c r="K205" s="225"/>
      <c r="L205" s="43"/>
      <c r="M205" s="226" t="s">
        <v>1</v>
      </c>
      <c r="N205" s="227" t="s">
        <v>42</v>
      </c>
      <c r="O205" s="90"/>
      <c r="P205" s="228">
        <f>O205*H205</f>
        <v>0</v>
      </c>
      <c r="Q205" s="228">
        <v>0.00382</v>
      </c>
      <c r="R205" s="228">
        <f>Q205*H205</f>
        <v>2.6759863999999998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132</v>
      </c>
      <c r="AT205" s="230" t="s">
        <v>128</v>
      </c>
      <c r="AU205" s="230" t="s">
        <v>86</v>
      </c>
      <c r="AY205" s="16" t="s">
        <v>125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</v>
      </c>
      <c r="BK205" s="231">
        <f>ROUND(I205*H205,0)</f>
        <v>0</v>
      </c>
      <c r="BL205" s="16" t="s">
        <v>132</v>
      </c>
      <c r="BM205" s="230" t="s">
        <v>251</v>
      </c>
    </row>
    <row r="206" s="13" customFormat="1">
      <c r="A206" s="13"/>
      <c r="B206" s="232"/>
      <c r="C206" s="233"/>
      <c r="D206" s="234" t="s">
        <v>134</v>
      </c>
      <c r="E206" s="235" t="s">
        <v>1</v>
      </c>
      <c r="F206" s="236" t="s">
        <v>252</v>
      </c>
      <c r="G206" s="233"/>
      <c r="H206" s="237">
        <v>700.51999999999998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134</v>
      </c>
      <c r="AU206" s="243" t="s">
        <v>86</v>
      </c>
      <c r="AV206" s="13" t="s">
        <v>86</v>
      </c>
      <c r="AW206" s="13" t="s">
        <v>32</v>
      </c>
      <c r="AX206" s="13" t="s">
        <v>77</v>
      </c>
      <c r="AY206" s="243" t="s">
        <v>125</v>
      </c>
    </row>
    <row r="207" s="2" customFormat="1" ht="24.15" customHeight="1">
      <c r="A207" s="37"/>
      <c r="B207" s="38"/>
      <c r="C207" s="218" t="s">
        <v>253</v>
      </c>
      <c r="D207" s="218" t="s">
        <v>128</v>
      </c>
      <c r="E207" s="219" t="s">
        <v>254</v>
      </c>
      <c r="F207" s="220" t="s">
        <v>255</v>
      </c>
      <c r="G207" s="221" t="s">
        <v>138</v>
      </c>
      <c r="H207" s="222">
        <v>63.274999999999999</v>
      </c>
      <c r="I207" s="223"/>
      <c r="J207" s="224">
        <f>ROUND(I207*H207,0)</f>
        <v>0</v>
      </c>
      <c r="K207" s="225"/>
      <c r="L207" s="43"/>
      <c r="M207" s="226" t="s">
        <v>1</v>
      </c>
      <c r="N207" s="227" t="s">
        <v>42</v>
      </c>
      <c r="O207" s="90"/>
      <c r="P207" s="228">
        <f>O207*H207</f>
        <v>0</v>
      </c>
      <c r="Q207" s="228">
        <v>0.0057000000000000002</v>
      </c>
      <c r="R207" s="228">
        <f>Q207*H207</f>
        <v>0.36066750000000003</v>
      </c>
      <c r="S207" s="228">
        <v>0</v>
      </c>
      <c r="T207" s="229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30" t="s">
        <v>132</v>
      </c>
      <c r="AT207" s="230" t="s">
        <v>128</v>
      </c>
      <c r="AU207" s="230" t="s">
        <v>86</v>
      </c>
      <c r="AY207" s="16" t="s">
        <v>125</v>
      </c>
      <c r="BE207" s="231">
        <f>IF(N207="základní",J207,0)</f>
        <v>0</v>
      </c>
      <c r="BF207" s="231">
        <f>IF(N207="snížená",J207,0)</f>
        <v>0</v>
      </c>
      <c r="BG207" s="231">
        <f>IF(N207="zákl. přenesená",J207,0)</f>
        <v>0</v>
      </c>
      <c r="BH207" s="231">
        <f>IF(N207="sníž. přenesená",J207,0)</f>
        <v>0</v>
      </c>
      <c r="BI207" s="231">
        <f>IF(N207="nulová",J207,0)</f>
        <v>0</v>
      </c>
      <c r="BJ207" s="16" t="s">
        <v>8</v>
      </c>
      <c r="BK207" s="231">
        <f>ROUND(I207*H207,0)</f>
        <v>0</v>
      </c>
      <c r="BL207" s="16" t="s">
        <v>132</v>
      </c>
      <c r="BM207" s="230" t="s">
        <v>256</v>
      </c>
    </row>
    <row r="208" s="13" customFormat="1">
      <c r="A208" s="13"/>
      <c r="B208" s="232"/>
      <c r="C208" s="233"/>
      <c r="D208" s="234" t="s">
        <v>134</v>
      </c>
      <c r="E208" s="235" t="s">
        <v>1</v>
      </c>
      <c r="F208" s="236" t="s">
        <v>257</v>
      </c>
      <c r="G208" s="233"/>
      <c r="H208" s="237">
        <v>63.274999999999999</v>
      </c>
      <c r="I208" s="238"/>
      <c r="J208" s="233"/>
      <c r="K208" s="233"/>
      <c r="L208" s="239"/>
      <c r="M208" s="240"/>
      <c r="N208" s="241"/>
      <c r="O208" s="241"/>
      <c r="P208" s="241"/>
      <c r="Q208" s="241"/>
      <c r="R208" s="241"/>
      <c r="S208" s="241"/>
      <c r="T208" s="24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3" t="s">
        <v>134</v>
      </c>
      <c r="AU208" s="243" t="s">
        <v>86</v>
      </c>
      <c r="AV208" s="13" t="s">
        <v>86</v>
      </c>
      <c r="AW208" s="13" t="s">
        <v>32</v>
      </c>
      <c r="AX208" s="13" t="s">
        <v>77</v>
      </c>
      <c r="AY208" s="243" t="s">
        <v>125</v>
      </c>
    </row>
    <row r="209" s="2" customFormat="1" ht="24.15" customHeight="1">
      <c r="A209" s="37"/>
      <c r="B209" s="38"/>
      <c r="C209" s="218" t="s">
        <v>7</v>
      </c>
      <c r="D209" s="218" t="s">
        <v>128</v>
      </c>
      <c r="E209" s="219" t="s">
        <v>258</v>
      </c>
      <c r="F209" s="220" t="s">
        <v>259</v>
      </c>
      <c r="G209" s="221" t="s">
        <v>138</v>
      </c>
      <c r="H209" s="222">
        <v>681.84500000000003</v>
      </c>
      <c r="I209" s="223"/>
      <c r="J209" s="224">
        <f>ROUND(I209*H209,0)</f>
        <v>0</v>
      </c>
      <c r="K209" s="225"/>
      <c r="L209" s="43"/>
      <c r="M209" s="226" t="s">
        <v>1</v>
      </c>
      <c r="N209" s="227" t="s">
        <v>42</v>
      </c>
      <c r="O209" s="90"/>
      <c r="P209" s="228">
        <f>O209*H209</f>
        <v>0</v>
      </c>
      <c r="Q209" s="228">
        <v>0.0033</v>
      </c>
      <c r="R209" s="228">
        <f>Q209*H209</f>
        <v>2.2500884999999999</v>
      </c>
      <c r="S209" s="228">
        <v>0</v>
      </c>
      <c r="T209" s="229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30" t="s">
        <v>132</v>
      </c>
      <c r="AT209" s="230" t="s">
        <v>128</v>
      </c>
      <c r="AU209" s="230" t="s">
        <v>86</v>
      </c>
      <c r="AY209" s="16" t="s">
        <v>125</v>
      </c>
      <c r="BE209" s="231">
        <f>IF(N209="základní",J209,0)</f>
        <v>0</v>
      </c>
      <c r="BF209" s="231">
        <f>IF(N209="snížená",J209,0)</f>
        <v>0</v>
      </c>
      <c r="BG209" s="231">
        <f>IF(N209="zákl. přenesená",J209,0)</f>
        <v>0</v>
      </c>
      <c r="BH209" s="231">
        <f>IF(N209="sníž. přenesená",J209,0)</f>
        <v>0</v>
      </c>
      <c r="BI209" s="231">
        <f>IF(N209="nulová",J209,0)</f>
        <v>0</v>
      </c>
      <c r="BJ209" s="16" t="s">
        <v>8</v>
      </c>
      <c r="BK209" s="231">
        <f>ROUND(I209*H209,0)</f>
        <v>0</v>
      </c>
      <c r="BL209" s="16" t="s">
        <v>132</v>
      </c>
      <c r="BM209" s="230" t="s">
        <v>260</v>
      </c>
    </row>
    <row r="210" s="13" customFormat="1">
      <c r="A210" s="13"/>
      <c r="B210" s="232"/>
      <c r="C210" s="233"/>
      <c r="D210" s="234" t="s">
        <v>134</v>
      </c>
      <c r="E210" s="235" t="s">
        <v>1</v>
      </c>
      <c r="F210" s="236" t="s">
        <v>158</v>
      </c>
      <c r="G210" s="233"/>
      <c r="H210" s="237">
        <v>774.67100000000005</v>
      </c>
      <c r="I210" s="238"/>
      <c r="J210" s="233"/>
      <c r="K210" s="233"/>
      <c r="L210" s="239"/>
      <c r="M210" s="240"/>
      <c r="N210" s="241"/>
      <c r="O210" s="241"/>
      <c r="P210" s="241"/>
      <c r="Q210" s="241"/>
      <c r="R210" s="241"/>
      <c r="S210" s="241"/>
      <c r="T210" s="24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3" t="s">
        <v>134</v>
      </c>
      <c r="AU210" s="243" t="s">
        <v>86</v>
      </c>
      <c r="AV210" s="13" t="s">
        <v>86</v>
      </c>
      <c r="AW210" s="13" t="s">
        <v>32</v>
      </c>
      <c r="AX210" s="13" t="s">
        <v>77</v>
      </c>
      <c r="AY210" s="243" t="s">
        <v>125</v>
      </c>
    </row>
    <row r="211" s="14" customFormat="1">
      <c r="A211" s="14"/>
      <c r="B211" s="244"/>
      <c r="C211" s="245"/>
      <c r="D211" s="234" t="s">
        <v>134</v>
      </c>
      <c r="E211" s="246" t="s">
        <v>1</v>
      </c>
      <c r="F211" s="247" t="s">
        <v>142</v>
      </c>
      <c r="G211" s="245"/>
      <c r="H211" s="246" t="s">
        <v>1</v>
      </c>
      <c r="I211" s="248"/>
      <c r="J211" s="245"/>
      <c r="K211" s="245"/>
      <c r="L211" s="249"/>
      <c r="M211" s="250"/>
      <c r="N211" s="251"/>
      <c r="O211" s="251"/>
      <c r="P211" s="251"/>
      <c r="Q211" s="251"/>
      <c r="R211" s="251"/>
      <c r="S211" s="251"/>
      <c r="T211" s="25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3" t="s">
        <v>134</v>
      </c>
      <c r="AU211" s="253" t="s">
        <v>86</v>
      </c>
      <c r="AV211" s="14" t="s">
        <v>8</v>
      </c>
      <c r="AW211" s="14" t="s">
        <v>32</v>
      </c>
      <c r="AX211" s="14" t="s">
        <v>77</v>
      </c>
      <c r="AY211" s="253" t="s">
        <v>125</v>
      </c>
    </row>
    <row r="212" s="13" customFormat="1">
      <c r="A212" s="13"/>
      <c r="B212" s="232"/>
      <c r="C212" s="233"/>
      <c r="D212" s="234" t="s">
        <v>134</v>
      </c>
      <c r="E212" s="235" t="s">
        <v>1</v>
      </c>
      <c r="F212" s="236" t="s">
        <v>143</v>
      </c>
      <c r="G212" s="233"/>
      <c r="H212" s="237">
        <v>-98.799999999999997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134</v>
      </c>
      <c r="AU212" s="243" t="s">
        <v>86</v>
      </c>
      <c r="AV212" s="13" t="s">
        <v>86</v>
      </c>
      <c r="AW212" s="13" t="s">
        <v>32</v>
      </c>
      <c r="AX212" s="13" t="s">
        <v>77</v>
      </c>
      <c r="AY212" s="243" t="s">
        <v>125</v>
      </c>
    </row>
    <row r="213" s="13" customFormat="1">
      <c r="A213" s="13"/>
      <c r="B213" s="232"/>
      <c r="C213" s="233"/>
      <c r="D213" s="234" t="s">
        <v>134</v>
      </c>
      <c r="E213" s="235" t="s">
        <v>1</v>
      </c>
      <c r="F213" s="236" t="s">
        <v>159</v>
      </c>
      <c r="G213" s="233"/>
      <c r="H213" s="237">
        <v>-9.5449999999999999</v>
      </c>
      <c r="I213" s="238"/>
      <c r="J213" s="233"/>
      <c r="K213" s="233"/>
      <c r="L213" s="239"/>
      <c r="M213" s="240"/>
      <c r="N213" s="241"/>
      <c r="O213" s="241"/>
      <c r="P213" s="241"/>
      <c r="Q213" s="241"/>
      <c r="R213" s="241"/>
      <c r="S213" s="241"/>
      <c r="T213" s="24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3" t="s">
        <v>134</v>
      </c>
      <c r="AU213" s="243" t="s">
        <v>86</v>
      </c>
      <c r="AV213" s="13" t="s">
        <v>86</v>
      </c>
      <c r="AW213" s="13" t="s">
        <v>32</v>
      </c>
      <c r="AX213" s="13" t="s">
        <v>77</v>
      </c>
      <c r="AY213" s="243" t="s">
        <v>125</v>
      </c>
    </row>
    <row r="214" s="13" customFormat="1">
      <c r="A214" s="13"/>
      <c r="B214" s="232"/>
      <c r="C214" s="233"/>
      <c r="D214" s="234" t="s">
        <v>134</v>
      </c>
      <c r="E214" s="235" t="s">
        <v>1</v>
      </c>
      <c r="F214" s="236" t="s">
        <v>160</v>
      </c>
      <c r="G214" s="233"/>
      <c r="H214" s="237">
        <v>-79.625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134</v>
      </c>
      <c r="AU214" s="243" t="s">
        <v>86</v>
      </c>
      <c r="AV214" s="13" t="s">
        <v>86</v>
      </c>
      <c r="AW214" s="13" t="s">
        <v>32</v>
      </c>
      <c r="AX214" s="13" t="s">
        <v>77</v>
      </c>
      <c r="AY214" s="243" t="s">
        <v>125</v>
      </c>
    </row>
    <row r="215" s="14" customFormat="1">
      <c r="A215" s="14"/>
      <c r="B215" s="244"/>
      <c r="C215" s="245"/>
      <c r="D215" s="234" t="s">
        <v>134</v>
      </c>
      <c r="E215" s="246" t="s">
        <v>1</v>
      </c>
      <c r="F215" s="247" t="s">
        <v>146</v>
      </c>
      <c r="G215" s="245"/>
      <c r="H215" s="246" t="s">
        <v>1</v>
      </c>
      <c r="I215" s="248"/>
      <c r="J215" s="245"/>
      <c r="K215" s="245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134</v>
      </c>
      <c r="AU215" s="253" t="s">
        <v>86</v>
      </c>
      <c r="AV215" s="14" t="s">
        <v>8</v>
      </c>
      <c r="AW215" s="14" t="s">
        <v>32</v>
      </c>
      <c r="AX215" s="14" t="s">
        <v>77</v>
      </c>
      <c r="AY215" s="253" t="s">
        <v>125</v>
      </c>
    </row>
    <row r="216" s="13" customFormat="1">
      <c r="A216" s="13"/>
      <c r="B216" s="232"/>
      <c r="C216" s="233"/>
      <c r="D216" s="234" t="s">
        <v>134</v>
      </c>
      <c r="E216" s="235" t="s">
        <v>1</v>
      </c>
      <c r="F216" s="236" t="s">
        <v>161</v>
      </c>
      <c r="G216" s="233"/>
      <c r="H216" s="237">
        <v>68.754000000000005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134</v>
      </c>
      <c r="AU216" s="243" t="s">
        <v>86</v>
      </c>
      <c r="AV216" s="13" t="s">
        <v>86</v>
      </c>
      <c r="AW216" s="13" t="s">
        <v>32</v>
      </c>
      <c r="AX216" s="13" t="s">
        <v>77</v>
      </c>
      <c r="AY216" s="243" t="s">
        <v>125</v>
      </c>
    </row>
    <row r="217" s="13" customFormat="1">
      <c r="A217" s="13"/>
      <c r="B217" s="232"/>
      <c r="C217" s="233"/>
      <c r="D217" s="234" t="s">
        <v>134</v>
      </c>
      <c r="E217" s="235" t="s">
        <v>1</v>
      </c>
      <c r="F217" s="236" t="s">
        <v>162</v>
      </c>
      <c r="G217" s="233"/>
      <c r="H217" s="237">
        <v>5.4180000000000001</v>
      </c>
      <c r="I217" s="238"/>
      <c r="J217" s="233"/>
      <c r="K217" s="233"/>
      <c r="L217" s="239"/>
      <c r="M217" s="240"/>
      <c r="N217" s="241"/>
      <c r="O217" s="241"/>
      <c r="P217" s="241"/>
      <c r="Q217" s="241"/>
      <c r="R217" s="241"/>
      <c r="S217" s="241"/>
      <c r="T217" s="24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3" t="s">
        <v>134</v>
      </c>
      <c r="AU217" s="243" t="s">
        <v>86</v>
      </c>
      <c r="AV217" s="13" t="s">
        <v>86</v>
      </c>
      <c r="AW217" s="13" t="s">
        <v>32</v>
      </c>
      <c r="AX217" s="13" t="s">
        <v>77</v>
      </c>
      <c r="AY217" s="243" t="s">
        <v>125</v>
      </c>
    </row>
    <row r="218" s="13" customFormat="1">
      <c r="A218" s="13"/>
      <c r="B218" s="232"/>
      <c r="C218" s="233"/>
      <c r="D218" s="234" t="s">
        <v>134</v>
      </c>
      <c r="E218" s="235" t="s">
        <v>1</v>
      </c>
      <c r="F218" s="236" t="s">
        <v>261</v>
      </c>
      <c r="G218" s="233"/>
      <c r="H218" s="237">
        <v>20.972000000000001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134</v>
      </c>
      <c r="AU218" s="243" t="s">
        <v>86</v>
      </c>
      <c r="AV218" s="13" t="s">
        <v>86</v>
      </c>
      <c r="AW218" s="13" t="s">
        <v>32</v>
      </c>
      <c r="AX218" s="13" t="s">
        <v>77</v>
      </c>
      <c r="AY218" s="243" t="s">
        <v>125</v>
      </c>
    </row>
    <row r="219" s="2" customFormat="1" ht="24.15" customHeight="1">
      <c r="A219" s="37"/>
      <c r="B219" s="38"/>
      <c r="C219" s="218" t="s">
        <v>262</v>
      </c>
      <c r="D219" s="218" t="s">
        <v>128</v>
      </c>
      <c r="E219" s="219" t="s">
        <v>263</v>
      </c>
      <c r="F219" s="220" t="s">
        <v>264</v>
      </c>
      <c r="G219" s="221" t="s">
        <v>138</v>
      </c>
      <c r="H219" s="222">
        <v>198.10300000000001</v>
      </c>
      <c r="I219" s="223"/>
      <c r="J219" s="224">
        <f>ROUND(I219*H219,0)</f>
        <v>0</v>
      </c>
      <c r="K219" s="225"/>
      <c r="L219" s="43"/>
      <c r="M219" s="226" t="s">
        <v>1</v>
      </c>
      <c r="N219" s="227" t="s">
        <v>42</v>
      </c>
      <c r="O219" s="90"/>
      <c r="P219" s="228">
        <f>O219*H219</f>
        <v>0</v>
      </c>
      <c r="Q219" s="228">
        <v>0</v>
      </c>
      <c r="R219" s="228">
        <f>Q219*H219</f>
        <v>0</v>
      </c>
      <c r="S219" s="228">
        <v>0</v>
      </c>
      <c r="T219" s="229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230" t="s">
        <v>132</v>
      </c>
      <c r="AT219" s="230" t="s">
        <v>128</v>
      </c>
      <c r="AU219" s="230" t="s">
        <v>86</v>
      </c>
      <c r="AY219" s="16" t="s">
        <v>125</v>
      </c>
      <c r="BE219" s="231">
        <f>IF(N219="základní",J219,0)</f>
        <v>0</v>
      </c>
      <c r="BF219" s="231">
        <f>IF(N219="snížená",J219,0)</f>
        <v>0</v>
      </c>
      <c r="BG219" s="231">
        <f>IF(N219="zákl. přenesená",J219,0)</f>
        <v>0</v>
      </c>
      <c r="BH219" s="231">
        <f>IF(N219="sníž. přenesená",J219,0)</f>
        <v>0</v>
      </c>
      <c r="BI219" s="231">
        <f>IF(N219="nulová",J219,0)</f>
        <v>0</v>
      </c>
      <c r="BJ219" s="16" t="s">
        <v>8</v>
      </c>
      <c r="BK219" s="231">
        <f>ROUND(I219*H219,0)</f>
        <v>0</v>
      </c>
      <c r="BL219" s="16" t="s">
        <v>132</v>
      </c>
      <c r="BM219" s="230" t="s">
        <v>265</v>
      </c>
    </row>
    <row r="220" s="13" customFormat="1">
      <c r="A220" s="13"/>
      <c r="B220" s="232"/>
      <c r="C220" s="233"/>
      <c r="D220" s="234" t="s">
        <v>134</v>
      </c>
      <c r="E220" s="235" t="s">
        <v>1</v>
      </c>
      <c r="F220" s="236" t="s">
        <v>266</v>
      </c>
      <c r="G220" s="233"/>
      <c r="H220" s="237">
        <v>98.799999999999997</v>
      </c>
      <c r="I220" s="238"/>
      <c r="J220" s="233"/>
      <c r="K220" s="233"/>
      <c r="L220" s="239"/>
      <c r="M220" s="240"/>
      <c r="N220" s="241"/>
      <c r="O220" s="241"/>
      <c r="P220" s="241"/>
      <c r="Q220" s="241"/>
      <c r="R220" s="241"/>
      <c r="S220" s="241"/>
      <c r="T220" s="24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3" t="s">
        <v>134</v>
      </c>
      <c r="AU220" s="243" t="s">
        <v>86</v>
      </c>
      <c r="AV220" s="13" t="s">
        <v>86</v>
      </c>
      <c r="AW220" s="13" t="s">
        <v>32</v>
      </c>
      <c r="AX220" s="13" t="s">
        <v>77</v>
      </c>
      <c r="AY220" s="243" t="s">
        <v>125</v>
      </c>
    </row>
    <row r="221" s="13" customFormat="1">
      <c r="A221" s="13"/>
      <c r="B221" s="232"/>
      <c r="C221" s="233"/>
      <c r="D221" s="234" t="s">
        <v>134</v>
      </c>
      <c r="E221" s="235" t="s">
        <v>1</v>
      </c>
      <c r="F221" s="236" t="s">
        <v>267</v>
      </c>
      <c r="G221" s="233"/>
      <c r="H221" s="237">
        <v>11.103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134</v>
      </c>
      <c r="AU221" s="243" t="s">
        <v>86</v>
      </c>
      <c r="AV221" s="13" t="s">
        <v>86</v>
      </c>
      <c r="AW221" s="13" t="s">
        <v>32</v>
      </c>
      <c r="AX221" s="13" t="s">
        <v>77</v>
      </c>
      <c r="AY221" s="243" t="s">
        <v>125</v>
      </c>
    </row>
    <row r="222" s="13" customFormat="1">
      <c r="A222" s="13"/>
      <c r="B222" s="232"/>
      <c r="C222" s="233"/>
      <c r="D222" s="234" t="s">
        <v>134</v>
      </c>
      <c r="E222" s="235" t="s">
        <v>1</v>
      </c>
      <c r="F222" s="236" t="s">
        <v>268</v>
      </c>
      <c r="G222" s="233"/>
      <c r="H222" s="237">
        <v>88.200000000000003</v>
      </c>
      <c r="I222" s="238"/>
      <c r="J222" s="233"/>
      <c r="K222" s="233"/>
      <c r="L222" s="239"/>
      <c r="M222" s="240"/>
      <c r="N222" s="241"/>
      <c r="O222" s="241"/>
      <c r="P222" s="241"/>
      <c r="Q222" s="241"/>
      <c r="R222" s="241"/>
      <c r="S222" s="241"/>
      <c r="T222" s="24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3" t="s">
        <v>134</v>
      </c>
      <c r="AU222" s="243" t="s">
        <v>86</v>
      </c>
      <c r="AV222" s="13" t="s">
        <v>86</v>
      </c>
      <c r="AW222" s="13" t="s">
        <v>32</v>
      </c>
      <c r="AX222" s="13" t="s">
        <v>77</v>
      </c>
      <c r="AY222" s="243" t="s">
        <v>125</v>
      </c>
    </row>
    <row r="223" s="2" customFormat="1" ht="16.5" customHeight="1">
      <c r="A223" s="37"/>
      <c r="B223" s="38"/>
      <c r="C223" s="218" t="s">
        <v>269</v>
      </c>
      <c r="D223" s="218" t="s">
        <v>128</v>
      </c>
      <c r="E223" s="219" t="s">
        <v>270</v>
      </c>
      <c r="F223" s="220" t="s">
        <v>271</v>
      </c>
      <c r="G223" s="221" t="s">
        <v>138</v>
      </c>
      <c r="H223" s="222">
        <v>700.51999999999998</v>
      </c>
      <c r="I223" s="223"/>
      <c r="J223" s="224">
        <f>ROUND(I223*H223,0)</f>
        <v>0</v>
      </c>
      <c r="K223" s="225"/>
      <c r="L223" s="43"/>
      <c r="M223" s="226" t="s">
        <v>1</v>
      </c>
      <c r="N223" s="227" t="s">
        <v>42</v>
      </c>
      <c r="O223" s="90"/>
      <c r="P223" s="228">
        <f>O223*H223</f>
        <v>0</v>
      </c>
      <c r="Q223" s="228">
        <v>0</v>
      </c>
      <c r="R223" s="228">
        <f>Q223*H223</f>
        <v>0</v>
      </c>
      <c r="S223" s="228">
        <v>0</v>
      </c>
      <c r="T223" s="229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230" t="s">
        <v>132</v>
      </c>
      <c r="AT223" s="230" t="s">
        <v>128</v>
      </c>
      <c r="AU223" s="230" t="s">
        <v>86</v>
      </c>
      <c r="AY223" s="16" t="s">
        <v>125</v>
      </c>
      <c r="BE223" s="231">
        <f>IF(N223="základní",J223,0)</f>
        <v>0</v>
      </c>
      <c r="BF223" s="231">
        <f>IF(N223="snížená",J223,0)</f>
        <v>0</v>
      </c>
      <c r="BG223" s="231">
        <f>IF(N223="zákl. přenesená",J223,0)</f>
        <v>0</v>
      </c>
      <c r="BH223" s="231">
        <f>IF(N223="sníž. přenesená",J223,0)</f>
        <v>0</v>
      </c>
      <c r="BI223" s="231">
        <f>IF(N223="nulová",J223,0)</f>
        <v>0</v>
      </c>
      <c r="BJ223" s="16" t="s">
        <v>8</v>
      </c>
      <c r="BK223" s="231">
        <f>ROUND(I223*H223,0)</f>
        <v>0</v>
      </c>
      <c r="BL223" s="16" t="s">
        <v>132</v>
      </c>
      <c r="BM223" s="230" t="s">
        <v>272</v>
      </c>
    </row>
    <row r="224" s="13" customFormat="1">
      <c r="A224" s="13"/>
      <c r="B224" s="232"/>
      <c r="C224" s="233"/>
      <c r="D224" s="234" t="s">
        <v>134</v>
      </c>
      <c r="E224" s="235" t="s">
        <v>1</v>
      </c>
      <c r="F224" s="236" t="s">
        <v>252</v>
      </c>
      <c r="G224" s="233"/>
      <c r="H224" s="237">
        <v>700.51999999999998</v>
      </c>
      <c r="I224" s="238"/>
      <c r="J224" s="233"/>
      <c r="K224" s="233"/>
      <c r="L224" s="239"/>
      <c r="M224" s="240"/>
      <c r="N224" s="241"/>
      <c r="O224" s="241"/>
      <c r="P224" s="241"/>
      <c r="Q224" s="241"/>
      <c r="R224" s="241"/>
      <c r="S224" s="241"/>
      <c r="T224" s="24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3" t="s">
        <v>134</v>
      </c>
      <c r="AU224" s="243" t="s">
        <v>86</v>
      </c>
      <c r="AV224" s="13" t="s">
        <v>86</v>
      </c>
      <c r="AW224" s="13" t="s">
        <v>32</v>
      </c>
      <c r="AX224" s="13" t="s">
        <v>77</v>
      </c>
      <c r="AY224" s="243" t="s">
        <v>125</v>
      </c>
    </row>
    <row r="225" s="12" customFormat="1" ht="22.8" customHeight="1">
      <c r="A225" s="12"/>
      <c r="B225" s="202"/>
      <c r="C225" s="203"/>
      <c r="D225" s="204" t="s">
        <v>76</v>
      </c>
      <c r="E225" s="216" t="s">
        <v>189</v>
      </c>
      <c r="F225" s="216" t="s">
        <v>273</v>
      </c>
      <c r="G225" s="203"/>
      <c r="H225" s="203"/>
      <c r="I225" s="206"/>
      <c r="J225" s="217">
        <f>BK225</f>
        <v>0</v>
      </c>
      <c r="K225" s="203"/>
      <c r="L225" s="208"/>
      <c r="M225" s="209"/>
      <c r="N225" s="210"/>
      <c r="O225" s="210"/>
      <c r="P225" s="211">
        <f>SUM(P226:P249)</f>
        <v>0</v>
      </c>
      <c r="Q225" s="210"/>
      <c r="R225" s="211">
        <f>SUM(R226:R249)</f>
        <v>0.0056159999999999995</v>
      </c>
      <c r="S225" s="210"/>
      <c r="T225" s="212">
        <f>SUM(T226:T249)</f>
        <v>7.2281200000000005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3" t="s">
        <v>8</v>
      </c>
      <c r="AT225" s="214" t="s">
        <v>76</v>
      </c>
      <c r="AU225" s="214" t="s">
        <v>8</v>
      </c>
      <c r="AY225" s="213" t="s">
        <v>125</v>
      </c>
      <c r="BK225" s="215">
        <f>SUM(BK226:BK249)</f>
        <v>0</v>
      </c>
    </row>
    <row r="226" s="2" customFormat="1" ht="33" customHeight="1">
      <c r="A226" s="37"/>
      <c r="B226" s="38"/>
      <c r="C226" s="218" t="s">
        <v>274</v>
      </c>
      <c r="D226" s="218" t="s">
        <v>128</v>
      </c>
      <c r="E226" s="219" t="s">
        <v>275</v>
      </c>
      <c r="F226" s="220" t="s">
        <v>276</v>
      </c>
      <c r="G226" s="221" t="s">
        <v>138</v>
      </c>
      <c r="H226" s="222">
        <v>572.61300000000006</v>
      </c>
      <c r="I226" s="223"/>
      <c r="J226" s="224">
        <f>ROUND(I226*H226,0)</f>
        <v>0</v>
      </c>
      <c r="K226" s="225"/>
      <c r="L226" s="43"/>
      <c r="M226" s="226" t="s">
        <v>1</v>
      </c>
      <c r="N226" s="227" t="s">
        <v>42</v>
      </c>
      <c r="O226" s="90"/>
      <c r="P226" s="228">
        <f>O226*H226</f>
        <v>0</v>
      </c>
      <c r="Q226" s="228">
        <v>0</v>
      </c>
      <c r="R226" s="228">
        <f>Q226*H226</f>
        <v>0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132</v>
      </c>
      <c r="AT226" s="230" t="s">
        <v>128</v>
      </c>
      <c r="AU226" s="230" t="s">
        <v>86</v>
      </c>
      <c r="AY226" s="16" t="s">
        <v>125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</v>
      </c>
      <c r="BK226" s="231">
        <f>ROUND(I226*H226,0)</f>
        <v>0</v>
      </c>
      <c r="BL226" s="16" t="s">
        <v>132</v>
      </c>
      <c r="BM226" s="230" t="s">
        <v>277</v>
      </c>
    </row>
    <row r="227" s="13" customFormat="1">
      <c r="A227" s="13"/>
      <c r="B227" s="232"/>
      <c r="C227" s="233"/>
      <c r="D227" s="234" t="s">
        <v>134</v>
      </c>
      <c r="E227" s="235" t="s">
        <v>1</v>
      </c>
      <c r="F227" s="236" t="s">
        <v>278</v>
      </c>
      <c r="G227" s="233"/>
      <c r="H227" s="237">
        <v>572.61300000000006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134</v>
      </c>
      <c r="AU227" s="243" t="s">
        <v>86</v>
      </c>
      <c r="AV227" s="13" t="s">
        <v>86</v>
      </c>
      <c r="AW227" s="13" t="s">
        <v>32</v>
      </c>
      <c r="AX227" s="13" t="s">
        <v>77</v>
      </c>
      <c r="AY227" s="243" t="s">
        <v>125</v>
      </c>
    </row>
    <row r="228" s="2" customFormat="1" ht="33" customHeight="1">
      <c r="A228" s="37"/>
      <c r="B228" s="38"/>
      <c r="C228" s="218" t="s">
        <v>279</v>
      </c>
      <c r="D228" s="218" t="s">
        <v>128</v>
      </c>
      <c r="E228" s="219" t="s">
        <v>280</v>
      </c>
      <c r="F228" s="220" t="s">
        <v>281</v>
      </c>
      <c r="G228" s="221" t="s">
        <v>138</v>
      </c>
      <c r="H228" s="222">
        <v>17178.389999999999</v>
      </c>
      <c r="I228" s="223"/>
      <c r="J228" s="224">
        <f>ROUND(I228*H228,0)</f>
        <v>0</v>
      </c>
      <c r="K228" s="225"/>
      <c r="L228" s="43"/>
      <c r="M228" s="226" t="s">
        <v>1</v>
      </c>
      <c r="N228" s="227" t="s">
        <v>42</v>
      </c>
      <c r="O228" s="90"/>
      <c r="P228" s="228">
        <f>O228*H228</f>
        <v>0</v>
      </c>
      <c r="Q228" s="228">
        <v>0</v>
      </c>
      <c r="R228" s="228">
        <f>Q228*H228</f>
        <v>0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132</v>
      </c>
      <c r="AT228" s="230" t="s">
        <v>128</v>
      </c>
      <c r="AU228" s="230" t="s">
        <v>86</v>
      </c>
      <c r="AY228" s="16" t="s">
        <v>125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</v>
      </c>
      <c r="BK228" s="231">
        <f>ROUND(I228*H228,0)</f>
        <v>0</v>
      </c>
      <c r="BL228" s="16" t="s">
        <v>132</v>
      </c>
      <c r="BM228" s="230" t="s">
        <v>282</v>
      </c>
    </row>
    <row r="229" s="13" customFormat="1">
      <c r="A229" s="13"/>
      <c r="B229" s="232"/>
      <c r="C229" s="233"/>
      <c r="D229" s="234" t="s">
        <v>134</v>
      </c>
      <c r="E229" s="235" t="s">
        <v>1</v>
      </c>
      <c r="F229" s="236" t="s">
        <v>283</v>
      </c>
      <c r="G229" s="233"/>
      <c r="H229" s="237">
        <v>17178.389999999999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134</v>
      </c>
      <c r="AU229" s="243" t="s">
        <v>86</v>
      </c>
      <c r="AV229" s="13" t="s">
        <v>86</v>
      </c>
      <c r="AW229" s="13" t="s">
        <v>32</v>
      </c>
      <c r="AX229" s="13" t="s">
        <v>77</v>
      </c>
      <c r="AY229" s="243" t="s">
        <v>125</v>
      </c>
    </row>
    <row r="230" s="2" customFormat="1" ht="33" customHeight="1">
      <c r="A230" s="37"/>
      <c r="B230" s="38"/>
      <c r="C230" s="218" t="s">
        <v>284</v>
      </c>
      <c r="D230" s="218" t="s">
        <v>128</v>
      </c>
      <c r="E230" s="219" t="s">
        <v>285</v>
      </c>
      <c r="F230" s="220" t="s">
        <v>286</v>
      </c>
      <c r="G230" s="221" t="s">
        <v>138</v>
      </c>
      <c r="H230" s="222">
        <v>572.61300000000006</v>
      </c>
      <c r="I230" s="223"/>
      <c r="J230" s="224">
        <f>ROUND(I230*H230,0)</f>
        <v>0</v>
      </c>
      <c r="K230" s="225"/>
      <c r="L230" s="43"/>
      <c r="M230" s="226" t="s">
        <v>1</v>
      </c>
      <c r="N230" s="227" t="s">
        <v>42</v>
      </c>
      <c r="O230" s="90"/>
      <c r="P230" s="228">
        <f>O230*H230</f>
        <v>0</v>
      </c>
      <c r="Q230" s="228">
        <v>0</v>
      </c>
      <c r="R230" s="228">
        <f>Q230*H230</f>
        <v>0</v>
      </c>
      <c r="S230" s="228">
        <v>0</v>
      </c>
      <c r="T230" s="229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30" t="s">
        <v>132</v>
      </c>
      <c r="AT230" s="230" t="s">
        <v>128</v>
      </c>
      <c r="AU230" s="230" t="s">
        <v>86</v>
      </c>
      <c r="AY230" s="16" t="s">
        <v>125</v>
      </c>
      <c r="BE230" s="231">
        <f>IF(N230="základní",J230,0)</f>
        <v>0</v>
      </c>
      <c r="BF230" s="231">
        <f>IF(N230="snížená",J230,0)</f>
        <v>0</v>
      </c>
      <c r="BG230" s="231">
        <f>IF(N230="zákl. přenesená",J230,0)</f>
        <v>0</v>
      </c>
      <c r="BH230" s="231">
        <f>IF(N230="sníž. přenesená",J230,0)</f>
        <v>0</v>
      </c>
      <c r="BI230" s="231">
        <f>IF(N230="nulová",J230,0)</f>
        <v>0</v>
      </c>
      <c r="BJ230" s="16" t="s">
        <v>8</v>
      </c>
      <c r="BK230" s="231">
        <f>ROUND(I230*H230,0)</f>
        <v>0</v>
      </c>
      <c r="BL230" s="16" t="s">
        <v>132</v>
      </c>
      <c r="BM230" s="230" t="s">
        <v>287</v>
      </c>
    </row>
    <row r="231" s="2" customFormat="1" ht="24.15" customHeight="1">
      <c r="A231" s="37"/>
      <c r="B231" s="38"/>
      <c r="C231" s="218" t="s">
        <v>288</v>
      </c>
      <c r="D231" s="218" t="s">
        <v>128</v>
      </c>
      <c r="E231" s="219" t="s">
        <v>289</v>
      </c>
      <c r="F231" s="220" t="s">
        <v>290</v>
      </c>
      <c r="G231" s="221" t="s">
        <v>291</v>
      </c>
      <c r="H231" s="222">
        <v>171.36000000000001</v>
      </c>
      <c r="I231" s="223"/>
      <c r="J231" s="224">
        <f>ROUND(I231*H231,0)</f>
        <v>0</v>
      </c>
      <c r="K231" s="225"/>
      <c r="L231" s="43"/>
      <c r="M231" s="226" t="s">
        <v>1</v>
      </c>
      <c r="N231" s="227" t="s">
        <v>42</v>
      </c>
      <c r="O231" s="90"/>
      <c r="P231" s="228">
        <f>O231*H231</f>
        <v>0</v>
      </c>
      <c r="Q231" s="228">
        <v>0</v>
      </c>
      <c r="R231" s="228">
        <f>Q231*H231</f>
        <v>0</v>
      </c>
      <c r="S231" s="228">
        <v>0</v>
      </c>
      <c r="T231" s="229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230" t="s">
        <v>132</v>
      </c>
      <c r="AT231" s="230" t="s">
        <v>128</v>
      </c>
      <c r="AU231" s="230" t="s">
        <v>86</v>
      </c>
      <c r="AY231" s="16" t="s">
        <v>125</v>
      </c>
      <c r="BE231" s="231">
        <f>IF(N231="základní",J231,0)</f>
        <v>0</v>
      </c>
      <c r="BF231" s="231">
        <f>IF(N231="snížená",J231,0)</f>
        <v>0</v>
      </c>
      <c r="BG231" s="231">
        <f>IF(N231="zákl. přenesená",J231,0)</f>
        <v>0</v>
      </c>
      <c r="BH231" s="231">
        <f>IF(N231="sníž. přenesená",J231,0)</f>
        <v>0</v>
      </c>
      <c r="BI231" s="231">
        <f>IF(N231="nulová",J231,0)</f>
        <v>0</v>
      </c>
      <c r="BJ231" s="16" t="s">
        <v>8</v>
      </c>
      <c r="BK231" s="231">
        <f>ROUND(I231*H231,0)</f>
        <v>0</v>
      </c>
      <c r="BL231" s="16" t="s">
        <v>132</v>
      </c>
      <c r="BM231" s="230" t="s">
        <v>292</v>
      </c>
    </row>
    <row r="232" s="13" customFormat="1">
      <c r="A232" s="13"/>
      <c r="B232" s="232"/>
      <c r="C232" s="233"/>
      <c r="D232" s="234" t="s">
        <v>134</v>
      </c>
      <c r="E232" s="235" t="s">
        <v>1</v>
      </c>
      <c r="F232" s="236" t="s">
        <v>293</v>
      </c>
      <c r="G232" s="233"/>
      <c r="H232" s="237">
        <v>171.36000000000001</v>
      </c>
      <c r="I232" s="238"/>
      <c r="J232" s="233"/>
      <c r="K232" s="233"/>
      <c r="L232" s="239"/>
      <c r="M232" s="240"/>
      <c r="N232" s="241"/>
      <c r="O232" s="241"/>
      <c r="P232" s="241"/>
      <c r="Q232" s="241"/>
      <c r="R232" s="241"/>
      <c r="S232" s="241"/>
      <c r="T232" s="24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3" t="s">
        <v>134</v>
      </c>
      <c r="AU232" s="243" t="s">
        <v>86</v>
      </c>
      <c r="AV232" s="13" t="s">
        <v>86</v>
      </c>
      <c r="AW232" s="13" t="s">
        <v>32</v>
      </c>
      <c r="AX232" s="13" t="s">
        <v>77</v>
      </c>
      <c r="AY232" s="243" t="s">
        <v>125</v>
      </c>
    </row>
    <row r="233" s="2" customFormat="1" ht="33" customHeight="1">
      <c r="A233" s="37"/>
      <c r="B233" s="38"/>
      <c r="C233" s="218" t="s">
        <v>294</v>
      </c>
      <c r="D233" s="218" t="s">
        <v>128</v>
      </c>
      <c r="E233" s="219" t="s">
        <v>295</v>
      </c>
      <c r="F233" s="220" t="s">
        <v>296</v>
      </c>
      <c r="G233" s="221" t="s">
        <v>291</v>
      </c>
      <c r="H233" s="222">
        <v>3598.5599999999999</v>
      </c>
      <c r="I233" s="223"/>
      <c r="J233" s="224">
        <f>ROUND(I233*H233,0)</f>
        <v>0</v>
      </c>
      <c r="K233" s="225"/>
      <c r="L233" s="43"/>
      <c r="M233" s="226" t="s">
        <v>1</v>
      </c>
      <c r="N233" s="227" t="s">
        <v>42</v>
      </c>
      <c r="O233" s="90"/>
      <c r="P233" s="228">
        <f>O233*H233</f>
        <v>0</v>
      </c>
      <c r="Q233" s="228">
        <v>0</v>
      </c>
      <c r="R233" s="228">
        <f>Q233*H233</f>
        <v>0</v>
      </c>
      <c r="S233" s="228">
        <v>0</v>
      </c>
      <c r="T233" s="229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230" t="s">
        <v>132</v>
      </c>
      <c r="AT233" s="230" t="s">
        <v>128</v>
      </c>
      <c r="AU233" s="230" t="s">
        <v>86</v>
      </c>
      <c r="AY233" s="16" t="s">
        <v>125</v>
      </c>
      <c r="BE233" s="231">
        <f>IF(N233="základní",J233,0)</f>
        <v>0</v>
      </c>
      <c r="BF233" s="231">
        <f>IF(N233="snížená",J233,0)</f>
        <v>0</v>
      </c>
      <c r="BG233" s="231">
        <f>IF(N233="zákl. přenesená",J233,0)</f>
        <v>0</v>
      </c>
      <c r="BH233" s="231">
        <f>IF(N233="sníž. přenesená",J233,0)</f>
        <v>0</v>
      </c>
      <c r="BI233" s="231">
        <f>IF(N233="nulová",J233,0)</f>
        <v>0</v>
      </c>
      <c r="BJ233" s="16" t="s">
        <v>8</v>
      </c>
      <c r="BK233" s="231">
        <f>ROUND(I233*H233,0)</f>
        <v>0</v>
      </c>
      <c r="BL233" s="16" t="s">
        <v>132</v>
      </c>
      <c r="BM233" s="230" t="s">
        <v>297</v>
      </c>
    </row>
    <row r="234" s="13" customFormat="1">
      <c r="A234" s="13"/>
      <c r="B234" s="232"/>
      <c r="C234" s="233"/>
      <c r="D234" s="234" t="s">
        <v>134</v>
      </c>
      <c r="E234" s="235" t="s">
        <v>1</v>
      </c>
      <c r="F234" s="236" t="s">
        <v>298</v>
      </c>
      <c r="G234" s="233"/>
      <c r="H234" s="237">
        <v>3598.5599999999999</v>
      </c>
      <c r="I234" s="238"/>
      <c r="J234" s="233"/>
      <c r="K234" s="233"/>
      <c r="L234" s="239"/>
      <c r="M234" s="240"/>
      <c r="N234" s="241"/>
      <c r="O234" s="241"/>
      <c r="P234" s="241"/>
      <c r="Q234" s="241"/>
      <c r="R234" s="241"/>
      <c r="S234" s="241"/>
      <c r="T234" s="24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3" t="s">
        <v>134</v>
      </c>
      <c r="AU234" s="243" t="s">
        <v>86</v>
      </c>
      <c r="AV234" s="13" t="s">
        <v>86</v>
      </c>
      <c r="AW234" s="13" t="s">
        <v>32</v>
      </c>
      <c r="AX234" s="13" t="s">
        <v>77</v>
      </c>
      <c r="AY234" s="243" t="s">
        <v>125</v>
      </c>
    </row>
    <row r="235" s="2" customFormat="1" ht="33" customHeight="1">
      <c r="A235" s="37"/>
      <c r="B235" s="38"/>
      <c r="C235" s="218" t="s">
        <v>299</v>
      </c>
      <c r="D235" s="218" t="s">
        <v>128</v>
      </c>
      <c r="E235" s="219" t="s">
        <v>300</v>
      </c>
      <c r="F235" s="220" t="s">
        <v>301</v>
      </c>
      <c r="G235" s="221" t="s">
        <v>291</v>
      </c>
      <c r="H235" s="222">
        <v>171.36000000000001</v>
      </c>
      <c r="I235" s="223"/>
      <c r="J235" s="224">
        <f>ROUND(I235*H235,0)</f>
        <v>0</v>
      </c>
      <c r="K235" s="225"/>
      <c r="L235" s="43"/>
      <c r="M235" s="226" t="s">
        <v>1</v>
      </c>
      <c r="N235" s="227" t="s">
        <v>42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132</v>
      </c>
      <c r="AT235" s="230" t="s">
        <v>128</v>
      </c>
      <c r="AU235" s="230" t="s">
        <v>86</v>
      </c>
      <c r="AY235" s="16" t="s">
        <v>125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</v>
      </c>
      <c r="BK235" s="231">
        <f>ROUND(I235*H235,0)</f>
        <v>0</v>
      </c>
      <c r="BL235" s="16" t="s">
        <v>132</v>
      </c>
      <c r="BM235" s="230" t="s">
        <v>302</v>
      </c>
    </row>
    <row r="236" s="2" customFormat="1" ht="33" customHeight="1">
      <c r="A236" s="37"/>
      <c r="B236" s="38"/>
      <c r="C236" s="218" t="s">
        <v>303</v>
      </c>
      <c r="D236" s="218" t="s">
        <v>128</v>
      </c>
      <c r="E236" s="219" t="s">
        <v>304</v>
      </c>
      <c r="F236" s="220" t="s">
        <v>305</v>
      </c>
      <c r="G236" s="221" t="s">
        <v>138</v>
      </c>
      <c r="H236" s="222">
        <v>43.200000000000003</v>
      </c>
      <c r="I236" s="223"/>
      <c r="J236" s="224">
        <f>ROUND(I236*H236,0)</f>
        <v>0</v>
      </c>
      <c r="K236" s="225"/>
      <c r="L236" s="43"/>
      <c r="M236" s="226" t="s">
        <v>1</v>
      </c>
      <c r="N236" s="227" t="s">
        <v>42</v>
      </c>
      <c r="O236" s="90"/>
      <c r="P236" s="228">
        <f>O236*H236</f>
        <v>0</v>
      </c>
      <c r="Q236" s="228">
        <v>0.00012999999999999999</v>
      </c>
      <c r="R236" s="228">
        <f>Q236*H236</f>
        <v>0.0056159999999999995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132</v>
      </c>
      <c r="AT236" s="230" t="s">
        <v>128</v>
      </c>
      <c r="AU236" s="230" t="s">
        <v>86</v>
      </c>
      <c r="AY236" s="16" t="s">
        <v>125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</v>
      </c>
      <c r="BK236" s="231">
        <f>ROUND(I236*H236,0)</f>
        <v>0</v>
      </c>
      <c r="BL236" s="16" t="s">
        <v>132</v>
      </c>
      <c r="BM236" s="230" t="s">
        <v>306</v>
      </c>
    </row>
    <row r="237" s="13" customFormat="1">
      <c r="A237" s="13"/>
      <c r="B237" s="232"/>
      <c r="C237" s="233"/>
      <c r="D237" s="234" t="s">
        <v>134</v>
      </c>
      <c r="E237" s="235" t="s">
        <v>1</v>
      </c>
      <c r="F237" s="236" t="s">
        <v>307</v>
      </c>
      <c r="G237" s="233"/>
      <c r="H237" s="237">
        <v>21.600000000000001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134</v>
      </c>
      <c r="AU237" s="243" t="s">
        <v>86</v>
      </c>
      <c r="AV237" s="13" t="s">
        <v>86</v>
      </c>
      <c r="AW237" s="13" t="s">
        <v>32</v>
      </c>
      <c r="AX237" s="13" t="s">
        <v>77</v>
      </c>
      <c r="AY237" s="243" t="s">
        <v>125</v>
      </c>
    </row>
    <row r="238" s="13" customFormat="1">
      <c r="A238" s="13"/>
      <c r="B238" s="232"/>
      <c r="C238" s="233"/>
      <c r="D238" s="234" t="s">
        <v>134</v>
      </c>
      <c r="E238" s="235" t="s">
        <v>1</v>
      </c>
      <c r="F238" s="236" t="s">
        <v>308</v>
      </c>
      <c r="G238" s="233"/>
      <c r="H238" s="237">
        <v>21.600000000000001</v>
      </c>
      <c r="I238" s="238"/>
      <c r="J238" s="233"/>
      <c r="K238" s="233"/>
      <c r="L238" s="239"/>
      <c r="M238" s="240"/>
      <c r="N238" s="241"/>
      <c r="O238" s="241"/>
      <c r="P238" s="241"/>
      <c r="Q238" s="241"/>
      <c r="R238" s="241"/>
      <c r="S238" s="241"/>
      <c r="T238" s="242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3" t="s">
        <v>134</v>
      </c>
      <c r="AU238" s="243" t="s">
        <v>86</v>
      </c>
      <c r="AV238" s="13" t="s">
        <v>86</v>
      </c>
      <c r="AW238" s="13" t="s">
        <v>32</v>
      </c>
      <c r="AX238" s="13" t="s">
        <v>77</v>
      </c>
      <c r="AY238" s="243" t="s">
        <v>125</v>
      </c>
    </row>
    <row r="239" s="2" customFormat="1" ht="24.15" customHeight="1">
      <c r="A239" s="37"/>
      <c r="B239" s="38"/>
      <c r="C239" s="218" t="s">
        <v>309</v>
      </c>
      <c r="D239" s="218" t="s">
        <v>128</v>
      </c>
      <c r="E239" s="219" t="s">
        <v>310</v>
      </c>
      <c r="F239" s="220" t="s">
        <v>311</v>
      </c>
      <c r="G239" s="221" t="s">
        <v>138</v>
      </c>
      <c r="H239" s="222">
        <v>40.799999999999997</v>
      </c>
      <c r="I239" s="223"/>
      <c r="J239" s="224">
        <f>ROUND(I239*H239,0)</f>
        <v>0</v>
      </c>
      <c r="K239" s="225"/>
      <c r="L239" s="43"/>
      <c r="M239" s="226" t="s">
        <v>1</v>
      </c>
      <c r="N239" s="227" t="s">
        <v>42</v>
      </c>
      <c r="O239" s="90"/>
      <c r="P239" s="228">
        <f>O239*H239</f>
        <v>0</v>
      </c>
      <c r="Q239" s="228">
        <v>0</v>
      </c>
      <c r="R239" s="228">
        <f>Q239*H239</f>
        <v>0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132</v>
      </c>
      <c r="AT239" s="230" t="s">
        <v>128</v>
      </c>
      <c r="AU239" s="230" t="s">
        <v>86</v>
      </c>
      <c r="AY239" s="16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</v>
      </c>
      <c r="BK239" s="231">
        <f>ROUND(I239*H239,0)</f>
        <v>0</v>
      </c>
      <c r="BL239" s="16" t="s">
        <v>132</v>
      </c>
      <c r="BM239" s="230" t="s">
        <v>312</v>
      </c>
    </row>
    <row r="240" s="2" customFormat="1" ht="24.15" customHeight="1">
      <c r="A240" s="37"/>
      <c r="B240" s="38"/>
      <c r="C240" s="218" t="s">
        <v>313</v>
      </c>
      <c r="D240" s="218" t="s">
        <v>128</v>
      </c>
      <c r="E240" s="219" t="s">
        <v>314</v>
      </c>
      <c r="F240" s="220" t="s">
        <v>315</v>
      </c>
      <c r="G240" s="221" t="s">
        <v>138</v>
      </c>
      <c r="H240" s="222">
        <v>856.79999999999995</v>
      </c>
      <c r="I240" s="223"/>
      <c r="J240" s="224">
        <f>ROUND(I240*H240,0)</f>
        <v>0</v>
      </c>
      <c r="K240" s="225"/>
      <c r="L240" s="43"/>
      <c r="M240" s="226" t="s">
        <v>1</v>
      </c>
      <c r="N240" s="227" t="s">
        <v>42</v>
      </c>
      <c r="O240" s="90"/>
      <c r="P240" s="228">
        <f>O240*H240</f>
        <v>0</v>
      </c>
      <c r="Q240" s="228">
        <v>0</v>
      </c>
      <c r="R240" s="228">
        <f>Q240*H240</f>
        <v>0</v>
      </c>
      <c r="S240" s="228">
        <v>0</v>
      </c>
      <c r="T240" s="229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230" t="s">
        <v>132</v>
      </c>
      <c r="AT240" s="230" t="s">
        <v>128</v>
      </c>
      <c r="AU240" s="230" t="s">
        <v>86</v>
      </c>
      <c r="AY240" s="16" t="s">
        <v>125</v>
      </c>
      <c r="BE240" s="231">
        <f>IF(N240="základní",J240,0)</f>
        <v>0</v>
      </c>
      <c r="BF240" s="231">
        <f>IF(N240="snížená",J240,0)</f>
        <v>0</v>
      </c>
      <c r="BG240" s="231">
        <f>IF(N240="zákl. přenesená",J240,0)</f>
        <v>0</v>
      </c>
      <c r="BH240" s="231">
        <f>IF(N240="sníž. přenesená",J240,0)</f>
        <v>0</v>
      </c>
      <c r="BI240" s="231">
        <f>IF(N240="nulová",J240,0)</f>
        <v>0</v>
      </c>
      <c r="BJ240" s="16" t="s">
        <v>8</v>
      </c>
      <c r="BK240" s="231">
        <f>ROUND(I240*H240,0)</f>
        <v>0</v>
      </c>
      <c r="BL240" s="16" t="s">
        <v>132</v>
      </c>
      <c r="BM240" s="230" t="s">
        <v>316</v>
      </c>
    </row>
    <row r="241" s="13" customFormat="1">
      <c r="A241" s="13"/>
      <c r="B241" s="232"/>
      <c r="C241" s="233"/>
      <c r="D241" s="234" t="s">
        <v>134</v>
      </c>
      <c r="E241" s="235" t="s">
        <v>1</v>
      </c>
      <c r="F241" s="236" t="s">
        <v>317</v>
      </c>
      <c r="G241" s="233"/>
      <c r="H241" s="237">
        <v>856.79999999999995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134</v>
      </c>
      <c r="AU241" s="243" t="s">
        <v>86</v>
      </c>
      <c r="AV241" s="13" t="s">
        <v>86</v>
      </c>
      <c r="AW241" s="13" t="s">
        <v>32</v>
      </c>
      <c r="AX241" s="13" t="s">
        <v>77</v>
      </c>
      <c r="AY241" s="243" t="s">
        <v>125</v>
      </c>
    </row>
    <row r="242" s="2" customFormat="1" ht="24.15" customHeight="1">
      <c r="A242" s="37"/>
      <c r="B242" s="38"/>
      <c r="C242" s="218" t="s">
        <v>318</v>
      </c>
      <c r="D242" s="218" t="s">
        <v>128</v>
      </c>
      <c r="E242" s="219" t="s">
        <v>319</v>
      </c>
      <c r="F242" s="220" t="s">
        <v>320</v>
      </c>
      <c r="G242" s="221" t="s">
        <v>138</v>
      </c>
      <c r="H242" s="222">
        <v>40.799999999999997</v>
      </c>
      <c r="I242" s="223"/>
      <c r="J242" s="224">
        <f>ROUND(I242*H242,0)</f>
        <v>0</v>
      </c>
      <c r="K242" s="225"/>
      <c r="L242" s="43"/>
      <c r="M242" s="226" t="s">
        <v>1</v>
      </c>
      <c r="N242" s="227" t="s">
        <v>42</v>
      </c>
      <c r="O242" s="90"/>
      <c r="P242" s="228">
        <f>O242*H242</f>
        <v>0</v>
      </c>
      <c r="Q242" s="228">
        <v>0</v>
      </c>
      <c r="R242" s="228">
        <f>Q242*H242</f>
        <v>0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132</v>
      </c>
      <c r="AT242" s="230" t="s">
        <v>128</v>
      </c>
      <c r="AU242" s="230" t="s">
        <v>86</v>
      </c>
      <c r="AY242" s="16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</v>
      </c>
      <c r="BK242" s="231">
        <f>ROUND(I242*H242,0)</f>
        <v>0</v>
      </c>
      <c r="BL242" s="16" t="s">
        <v>132</v>
      </c>
      <c r="BM242" s="230" t="s">
        <v>321</v>
      </c>
    </row>
    <row r="243" s="2" customFormat="1" ht="16.5" customHeight="1">
      <c r="A243" s="37"/>
      <c r="B243" s="38"/>
      <c r="C243" s="218" t="s">
        <v>322</v>
      </c>
      <c r="D243" s="218" t="s">
        <v>128</v>
      </c>
      <c r="E243" s="219" t="s">
        <v>323</v>
      </c>
      <c r="F243" s="220" t="s">
        <v>324</v>
      </c>
      <c r="G243" s="221" t="s">
        <v>138</v>
      </c>
      <c r="H243" s="222">
        <v>54.719999999999999</v>
      </c>
      <c r="I243" s="223"/>
      <c r="J243" s="224">
        <f>ROUND(I243*H243,0)</f>
        <v>0</v>
      </c>
      <c r="K243" s="225"/>
      <c r="L243" s="43"/>
      <c r="M243" s="226" t="s">
        <v>1</v>
      </c>
      <c r="N243" s="227" t="s">
        <v>42</v>
      </c>
      <c r="O243" s="90"/>
      <c r="P243" s="228">
        <f>O243*H243</f>
        <v>0</v>
      </c>
      <c r="Q243" s="228">
        <v>0</v>
      </c>
      <c r="R243" s="228">
        <f>Q243*H243</f>
        <v>0</v>
      </c>
      <c r="S243" s="228">
        <v>0.066000000000000003</v>
      </c>
      <c r="T243" s="229">
        <f>S243*H243</f>
        <v>3.6115200000000001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230" t="s">
        <v>132</v>
      </c>
      <c r="AT243" s="230" t="s">
        <v>128</v>
      </c>
      <c r="AU243" s="230" t="s">
        <v>86</v>
      </c>
      <c r="AY243" s="16" t="s">
        <v>125</v>
      </c>
      <c r="BE243" s="231">
        <f>IF(N243="základní",J243,0)</f>
        <v>0</v>
      </c>
      <c r="BF243" s="231">
        <f>IF(N243="snížená",J243,0)</f>
        <v>0</v>
      </c>
      <c r="BG243" s="231">
        <f>IF(N243="zákl. přenesená",J243,0)</f>
        <v>0</v>
      </c>
      <c r="BH243" s="231">
        <f>IF(N243="sníž. přenesená",J243,0)</f>
        <v>0</v>
      </c>
      <c r="BI243" s="231">
        <f>IF(N243="nulová",J243,0)</f>
        <v>0</v>
      </c>
      <c r="BJ243" s="16" t="s">
        <v>8</v>
      </c>
      <c r="BK243" s="231">
        <f>ROUND(I243*H243,0)</f>
        <v>0</v>
      </c>
      <c r="BL243" s="16" t="s">
        <v>132</v>
      </c>
      <c r="BM243" s="230" t="s">
        <v>325</v>
      </c>
    </row>
    <row r="244" s="13" customFormat="1">
      <c r="A244" s="13"/>
      <c r="B244" s="232"/>
      <c r="C244" s="233"/>
      <c r="D244" s="234" t="s">
        <v>134</v>
      </c>
      <c r="E244" s="235" t="s">
        <v>1</v>
      </c>
      <c r="F244" s="236" t="s">
        <v>326</v>
      </c>
      <c r="G244" s="233"/>
      <c r="H244" s="237">
        <v>54.719999999999999</v>
      </c>
      <c r="I244" s="238"/>
      <c r="J244" s="233"/>
      <c r="K244" s="233"/>
      <c r="L244" s="239"/>
      <c r="M244" s="240"/>
      <c r="N244" s="241"/>
      <c r="O244" s="241"/>
      <c r="P244" s="241"/>
      <c r="Q244" s="241"/>
      <c r="R244" s="241"/>
      <c r="S244" s="241"/>
      <c r="T244" s="24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3" t="s">
        <v>134</v>
      </c>
      <c r="AU244" s="243" t="s">
        <v>86</v>
      </c>
      <c r="AV244" s="13" t="s">
        <v>86</v>
      </c>
      <c r="AW244" s="13" t="s">
        <v>32</v>
      </c>
      <c r="AX244" s="13" t="s">
        <v>77</v>
      </c>
      <c r="AY244" s="243" t="s">
        <v>125</v>
      </c>
    </row>
    <row r="245" s="2" customFormat="1" ht="24.15" customHeight="1">
      <c r="A245" s="37"/>
      <c r="B245" s="38"/>
      <c r="C245" s="218" t="s">
        <v>327</v>
      </c>
      <c r="D245" s="218" t="s">
        <v>128</v>
      </c>
      <c r="E245" s="219" t="s">
        <v>328</v>
      </c>
      <c r="F245" s="220" t="s">
        <v>329</v>
      </c>
      <c r="G245" s="221" t="s">
        <v>330</v>
      </c>
      <c r="H245" s="222">
        <v>6</v>
      </c>
      <c r="I245" s="223"/>
      <c r="J245" s="224">
        <f>ROUND(I245*H245,0)</f>
        <v>0</v>
      </c>
      <c r="K245" s="225"/>
      <c r="L245" s="43"/>
      <c r="M245" s="226" t="s">
        <v>1</v>
      </c>
      <c r="N245" s="227" t="s">
        <v>42</v>
      </c>
      <c r="O245" s="90"/>
      <c r="P245" s="228">
        <f>O245*H245</f>
        <v>0</v>
      </c>
      <c r="Q245" s="228">
        <v>0</v>
      </c>
      <c r="R245" s="228">
        <f>Q245*H245</f>
        <v>0</v>
      </c>
      <c r="S245" s="228">
        <v>0.019</v>
      </c>
      <c r="T245" s="229">
        <f>S245*H245</f>
        <v>0.11399999999999999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230" t="s">
        <v>132</v>
      </c>
      <c r="AT245" s="230" t="s">
        <v>128</v>
      </c>
      <c r="AU245" s="230" t="s">
        <v>86</v>
      </c>
      <c r="AY245" s="16" t="s">
        <v>125</v>
      </c>
      <c r="BE245" s="231">
        <f>IF(N245="základní",J245,0)</f>
        <v>0</v>
      </c>
      <c r="BF245" s="231">
        <f>IF(N245="snížená",J245,0)</f>
        <v>0</v>
      </c>
      <c r="BG245" s="231">
        <f>IF(N245="zákl. přenesená",J245,0)</f>
        <v>0</v>
      </c>
      <c r="BH245" s="231">
        <f>IF(N245="sníž. přenesená",J245,0)</f>
        <v>0</v>
      </c>
      <c r="BI245" s="231">
        <f>IF(N245="nulová",J245,0)</f>
        <v>0</v>
      </c>
      <c r="BJ245" s="16" t="s">
        <v>8</v>
      </c>
      <c r="BK245" s="231">
        <f>ROUND(I245*H245,0)</f>
        <v>0</v>
      </c>
      <c r="BL245" s="16" t="s">
        <v>132</v>
      </c>
      <c r="BM245" s="230" t="s">
        <v>331</v>
      </c>
    </row>
    <row r="246" s="2" customFormat="1" ht="37.8" customHeight="1">
      <c r="A246" s="37"/>
      <c r="B246" s="38"/>
      <c r="C246" s="218" t="s">
        <v>332</v>
      </c>
      <c r="D246" s="218" t="s">
        <v>128</v>
      </c>
      <c r="E246" s="219" t="s">
        <v>333</v>
      </c>
      <c r="F246" s="220" t="s">
        <v>334</v>
      </c>
      <c r="G246" s="221" t="s">
        <v>138</v>
      </c>
      <c r="H246" s="222">
        <v>700.51999999999998</v>
      </c>
      <c r="I246" s="223"/>
      <c r="J246" s="224">
        <f>ROUND(I246*H246,0)</f>
        <v>0</v>
      </c>
      <c r="K246" s="225"/>
      <c r="L246" s="43"/>
      <c r="M246" s="226" t="s">
        <v>1</v>
      </c>
      <c r="N246" s="227" t="s">
        <v>42</v>
      </c>
      <c r="O246" s="90"/>
      <c r="P246" s="228">
        <f>O246*H246</f>
        <v>0</v>
      </c>
      <c r="Q246" s="228">
        <v>0</v>
      </c>
      <c r="R246" s="228">
        <f>Q246*H246</f>
        <v>0</v>
      </c>
      <c r="S246" s="228">
        <v>0.0050000000000000001</v>
      </c>
      <c r="T246" s="229">
        <f>S246*H246</f>
        <v>3.5026000000000002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230" t="s">
        <v>132</v>
      </c>
      <c r="AT246" s="230" t="s">
        <v>128</v>
      </c>
      <c r="AU246" s="230" t="s">
        <v>86</v>
      </c>
      <c r="AY246" s="16" t="s">
        <v>125</v>
      </c>
      <c r="BE246" s="231">
        <f>IF(N246="základní",J246,0)</f>
        <v>0</v>
      </c>
      <c r="BF246" s="231">
        <f>IF(N246="snížená",J246,0)</f>
        <v>0</v>
      </c>
      <c r="BG246" s="231">
        <f>IF(N246="zákl. přenesená",J246,0)</f>
        <v>0</v>
      </c>
      <c r="BH246" s="231">
        <f>IF(N246="sníž. přenesená",J246,0)</f>
        <v>0</v>
      </c>
      <c r="BI246" s="231">
        <f>IF(N246="nulová",J246,0)</f>
        <v>0</v>
      </c>
      <c r="BJ246" s="16" t="s">
        <v>8</v>
      </c>
      <c r="BK246" s="231">
        <f>ROUND(I246*H246,0)</f>
        <v>0</v>
      </c>
      <c r="BL246" s="16" t="s">
        <v>132</v>
      </c>
      <c r="BM246" s="230" t="s">
        <v>335</v>
      </c>
    </row>
    <row r="247" s="13" customFormat="1">
      <c r="A247" s="13"/>
      <c r="B247" s="232"/>
      <c r="C247" s="233"/>
      <c r="D247" s="234" t="s">
        <v>134</v>
      </c>
      <c r="E247" s="235" t="s">
        <v>1</v>
      </c>
      <c r="F247" s="236" t="s">
        <v>252</v>
      </c>
      <c r="G247" s="233"/>
      <c r="H247" s="237">
        <v>700.51999999999998</v>
      </c>
      <c r="I247" s="238"/>
      <c r="J247" s="233"/>
      <c r="K247" s="233"/>
      <c r="L247" s="239"/>
      <c r="M247" s="240"/>
      <c r="N247" s="241"/>
      <c r="O247" s="241"/>
      <c r="P247" s="241"/>
      <c r="Q247" s="241"/>
      <c r="R247" s="241"/>
      <c r="S247" s="241"/>
      <c r="T247" s="24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3" t="s">
        <v>134</v>
      </c>
      <c r="AU247" s="243" t="s">
        <v>86</v>
      </c>
      <c r="AV247" s="13" t="s">
        <v>86</v>
      </c>
      <c r="AW247" s="13" t="s">
        <v>32</v>
      </c>
      <c r="AX247" s="13" t="s">
        <v>77</v>
      </c>
      <c r="AY247" s="243" t="s">
        <v>125</v>
      </c>
    </row>
    <row r="248" s="2" customFormat="1" ht="16.5" customHeight="1">
      <c r="A248" s="37"/>
      <c r="B248" s="38"/>
      <c r="C248" s="218" t="s">
        <v>336</v>
      </c>
      <c r="D248" s="218" t="s">
        <v>128</v>
      </c>
      <c r="E248" s="219" t="s">
        <v>337</v>
      </c>
      <c r="F248" s="220" t="s">
        <v>338</v>
      </c>
      <c r="G248" s="221" t="s">
        <v>138</v>
      </c>
      <c r="H248" s="222">
        <v>630.46799999999996</v>
      </c>
      <c r="I248" s="223"/>
      <c r="J248" s="224">
        <f>ROUND(I248*H248,0)</f>
        <v>0</v>
      </c>
      <c r="K248" s="225"/>
      <c r="L248" s="43"/>
      <c r="M248" s="226" t="s">
        <v>1</v>
      </c>
      <c r="N248" s="227" t="s">
        <v>42</v>
      </c>
      <c r="O248" s="90"/>
      <c r="P248" s="228">
        <f>O248*H248</f>
        <v>0</v>
      </c>
      <c r="Q248" s="228">
        <v>0</v>
      </c>
      <c r="R248" s="228">
        <f>Q248*H248</f>
        <v>0</v>
      </c>
      <c r="S248" s="228">
        <v>0</v>
      </c>
      <c r="T248" s="229">
        <f>S248*H248</f>
        <v>0</v>
      </c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R248" s="230" t="s">
        <v>132</v>
      </c>
      <c r="AT248" s="230" t="s">
        <v>128</v>
      </c>
      <c r="AU248" s="230" t="s">
        <v>86</v>
      </c>
      <c r="AY248" s="16" t="s">
        <v>125</v>
      </c>
      <c r="BE248" s="231">
        <f>IF(N248="základní",J248,0)</f>
        <v>0</v>
      </c>
      <c r="BF248" s="231">
        <f>IF(N248="snížená",J248,0)</f>
        <v>0</v>
      </c>
      <c r="BG248" s="231">
        <f>IF(N248="zákl. přenesená",J248,0)</f>
        <v>0</v>
      </c>
      <c r="BH248" s="231">
        <f>IF(N248="sníž. přenesená",J248,0)</f>
        <v>0</v>
      </c>
      <c r="BI248" s="231">
        <f>IF(N248="nulová",J248,0)</f>
        <v>0</v>
      </c>
      <c r="BJ248" s="16" t="s">
        <v>8</v>
      </c>
      <c r="BK248" s="231">
        <f>ROUND(I248*H248,0)</f>
        <v>0</v>
      </c>
      <c r="BL248" s="16" t="s">
        <v>132</v>
      </c>
      <c r="BM248" s="230" t="s">
        <v>339</v>
      </c>
    </row>
    <row r="249" s="13" customFormat="1">
      <c r="A249" s="13"/>
      <c r="B249" s="232"/>
      <c r="C249" s="233"/>
      <c r="D249" s="234" t="s">
        <v>134</v>
      </c>
      <c r="E249" s="235" t="s">
        <v>1</v>
      </c>
      <c r="F249" s="236" t="s">
        <v>340</v>
      </c>
      <c r="G249" s="233"/>
      <c r="H249" s="237">
        <v>630.46799999999996</v>
      </c>
      <c r="I249" s="238"/>
      <c r="J249" s="233"/>
      <c r="K249" s="233"/>
      <c r="L249" s="239"/>
      <c r="M249" s="240"/>
      <c r="N249" s="241"/>
      <c r="O249" s="241"/>
      <c r="P249" s="241"/>
      <c r="Q249" s="241"/>
      <c r="R249" s="241"/>
      <c r="S249" s="241"/>
      <c r="T249" s="24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3" t="s">
        <v>134</v>
      </c>
      <c r="AU249" s="243" t="s">
        <v>86</v>
      </c>
      <c r="AV249" s="13" t="s">
        <v>86</v>
      </c>
      <c r="AW249" s="13" t="s">
        <v>32</v>
      </c>
      <c r="AX249" s="13" t="s">
        <v>77</v>
      </c>
      <c r="AY249" s="243" t="s">
        <v>125</v>
      </c>
    </row>
    <row r="250" s="12" customFormat="1" ht="22.8" customHeight="1">
      <c r="A250" s="12"/>
      <c r="B250" s="202"/>
      <c r="C250" s="203"/>
      <c r="D250" s="204" t="s">
        <v>76</v>
      </c>
      <c r="E250" s="216" t="s">
        <v>341</v>
      </c>
      <c r="F250" s="216" t="s">
        <v>342</v>
      </c>
      <c r="G250" s="203"/>
      <c r="H250" s="203"/>
      <c r="I250" s="206"/>
      <c r="J250" s="217">
        <f>BK250</f>
        <v>0</v>
      </c>
      <c r="K250" s="203"/>
      <c r="L250" s="208"/>
      <c r="M250" s="209"/>
      <c r="N250" s="210"/>
      <c r="O250" s="210"/>
      <c r="P250" s="211">
        <f>SUM(P251:P255)</f>
        <v>0</v>
      </c>
      <c r="Q250" s="210"/>
      <c r="R250" s="211">
        <f>SUM(R251:R255)</f>
        <v>0</v>
      </c>
      <c r="S250" s="210"/>
      <c r="T250" s="212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13" t="s">
        <v>8</v>
      </c>
      <c r="AT250" s="214" t="s">
        <v>76</v>
      </c>
      <c r="AU250" s="214" t="s">
        <v>8</v>
      </c>
      <c r="AY250" s="213" t="s">
        <v>125</v>
      </c>
      <c r="BK250" s="215">
        <f>SUM(BK251:BK255)</f>
        <v>0</v>
      </c>
    </row>
    <row r="251" s="2" customFormat="1" ht="24.15" customHeight="1">
      <c r="A251" s="37"/>
      <c r="B251" s="38"/>
      <c r="C251" s="218" t="s">
        <v>343</v>
      </c>
      <c r="D251" s="218" t="s">
        <v>128</v>
      </c>
      <c r="E251" s="219" t="s">
        <v>344</v>
      </c>
      <c r="F251" s="220" t="s">
        <v>345</v>
      </c>
      <c r="G251" s="221" t="s">
        <v>346</v>
      </c>
      <c r="H251" s="222">
        <v>7.9749999999999996</v>
      </c>
      <c r="I251" s="223"/>
      <c r="J251" s="224">
        <f>ROUND(I251*H251,0)</f>
        <v>0</v>
      </c>
      <c r="K251" s="225"/>
      <c r="L251" s="43"/>
      <c r="M251" s="226" t="s">
        <v>1</v>
      </c>
      <c r="N251" s="227" t="s">
        <v>42</v>
      </c>
      <c r="O251" s="90"/>
      <c r="P251" s="228">
        <f>O251*H251</f>
        <v>0</v>
      </c>
      <c r="Q251" s="228">
        <v>0</v>
      </c>
      <c r="R251" s="228">
        <f>Q251*H251</f>
        <v>0</v>
      </c>
      <c r="S251" s="228">
        <v>0</v>
      </c>
      <c r="T251" s="229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230" t="s">
        <v>132</v>
      </c>
      <c r="AT251" s="230" t="s">
        <v>128</v>
      </c>
      <c r="AU251" s="230" t="s">
        <v>86</v>
      </c>
      <c r="AY251" s="16" t="s">
        <v>125</v>
      </c>
      <c r="BE251" s="231">
        <f>IF(N251="základní",J251,0)</f>
        <v>0</v>
      </c>
      <c r="BF251" s="231">
        <f>IF(N251="snížená",J251,0)</f>
        <v>0</v>
      </c>
      <c r="BG251" s="231">
        <f>IF(N251="zákl. přenesená",J251,0)</f>
        <v>0</v>
      </c>
      <c r="BH251" s="231">
        <f>IF(N251="sníž. přenesená",J251,0)</f>
        <v>0</v>
      </c>
      <c r="BI251" s="231">
        <f>IF(N251="nulová",J251,0)</f>
        <v>0</v>
      </c>
      <c r="BJ251" s="16" t="s">
        <v>8</v>
      </c>
      <c r="BK251" s="231">
        <f>ROUND(I251*H251,0)</f>
        <v>0</v>
      </c>
      <c r="BL251" s="16" t="s">
        <v>132</v>
      </c>
      <c r="BM251" s="230" t="s">
        <v>347</v>
      </c>
    </row>
    <row r="252" s="2" customFormat="1" ht="24.15" customHeight="1">
      <c r="A252" s="37"/>
      <c r="B252" s="38"/>
      <c r="C252" s="218" t="s">
        <v>348</v>
      </c>
      <c r="D252" s="218" t="s">
        <v>128</v>
      </c>
      <c r="E252" s="219" t="s">
        <v>349</v>
      </c>
      <c r="F252" s="220" t="s">
        <v>350</v>
      </c>
      <c r="G252" s="221" t="s">
        <v>346</v>
      </c>
      <c r="H252" s="222">
        <v>7.9749999999999996</v>
      </c>
      <c r="I252" s="223"/>
      <c r="J252" s="224">
        <f>ROUND(I252*H252,0)</f>
        <v>0</v>
      </c>
      <c r="K252" s="225"/>
      <c r="L252" s="43"/>
      <c r="M252" s="226" t="s">
        <v>1</v>
      </c>
      <c r="N252" s="227" t="s">
        <v>42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132</v>
      </c>
      <c r="AT252" s="230" t="s">
        <v>128</v>
      </c>
      <c r="AU252" s="230" t="s">
        <v>86</v>
      </c>
      <c r="AY252" s="16" t="s">
        <v>125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</v>
      </c>
      <c r="BK252" s="231">
        <f>ROUND(I252*H252,0)</f>
        <v>0</v>
      </c>
      <c r="BL252" s="16" t="s">
        <v>132</v>
      </c>
      <c r="BM252" s="230" t="s">
        <v>351</v>
      </c>
    </row>
    <row r="253" s="2" customFormat="1" ht="24.15" customHeight="1">
      <c r="A253" s="37"/>
      <c r="B253" s="38"/>
      <c r="C253" s="218" t="s">
        <v>352</v>
      </c>
      <c r="D253" s="218" t="s">
        <v>128</v>
      </c>
      <c r="E253" s="219" t="s">
        <v>353</v>
      </c>
      <c r="F253" s="220" t="s">
        <v>354</v>
      </c>
      <c r="G253" s="221" t="s">
        <v>346</v>
      </c>
      <c r="H253" s="222">
        <v>143.55000000000001</v>
      </c>
      <c r="I253" s="223"/>
      <c r="J253" s="224">
        <f>ROUND(I253*H253,0)</f>
        <v>0</v>
      </c>
      <c r="K253" s="225"/>
      <c r="L253" s="43"/>
      <c r="M253" s="226" t="s">
        <v>1</v>
      </c>
      <c r="N253" s="227" t="s">
        <v>42</v>
      </c>
      <c r="O253" s="90"/>
      <c r="P253" s="228">
        <f>O253*H253</f>
        <v>0</v>
      </c>
      <c r="Q253" s="228">
        <v>0</v>
      </c>
      <c r="R253" s="228">
        <f>Q253*H253</f>
        <v>0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132</v>
      </c>
      <c r="AT253" s="230" t="s">
        <v>128</v>
      </c>
      <c r="AU253" s="230" t="s">
        <v>86</v>
      </c>
      <c r="AY253" s="16" t="s">
        <v>125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</v>
      </c>
      <c r="BK253" s="231">
        <f>ROUND(I253*H253,0)</f>
        <v>0</v>
      </c>
      <c r="BL253" s="16" t="s">
        <v>132</v>
      </c>
      <c r="BM253" s="230" t="s">
        <v>355</v>
      </c>
    </row>
    <row r="254" s="13" customFormat="1">
      <c r="A254" s="13"/>
      <c r="B254" s="232"/>
      <c r="C254" s="233"/>
      <c r="D254" s="234" t="s">
        <v>134</v>
      </c>
      <c r="E254" s="233"/>
      <c r="F254" s="236" t="s">
        <v>356</v>
      </c>
      <c r="G254" s="233"/>
      <c r="H254" s="237">
        <v>143.55000000000001</v>
      </c>
      <c r="I254" s="238"/>
      <c r="J254" s="233"/>
      <c r="K254" s="233"/>
      <c r="L254" s="239"/>
      <c r="M254" s="240"/>
      <c r="N254" s="241"/>
      <c r="O254" s="241"/>
      <c r="P254" s="241"/>
      <c r="Q254" s="241"/>
      <c r="R254" s="241"/>
      <c r="S254" s="241"/>
      <c r="T254" s="24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3" t="s">
        <v>134</v>
      </c>
      <c r="AU254" s="243" t="s">
        <v>86</v>
      </c>
      <c r="AV254" s="13" t="s">
        <v>86</v>
      </c>
      <c r="AW254" s="13" t="s">
        <v>4</v>
      </c>
      <c r="AX254" s="13" t="s">
        <v>8</v>
      </c>
      <c r="AY254" s="243" t="s">
        <v>125</v>
      </c>
    </row>
    <row r="255" s="2" customFormat="1" ht="44.25" customHeight="1">
      <c r="A255" s="37"/>
      <c r="B255" s="38"/>
      <c r="C255" s="218" t="s">
        <v>357</v>
      </c>
      <c r="D255" s="218" t="s">
        <v>128</v>
      </c>
      <c r="E255" s="219" t="s">
        <v>358</v>
      </c>
      <c r="F255" s="220" t="s">
        <v>359</v>
      </c>
      <c r="G255" s="221" t="s">
        <v>346</v>
      </c>
      <c r="H255" s="222">
        <v>7.9749999999999996</v>
      </c>
      <c r="I255" s="223"/>
      <c r="J255" s="224">
        <f>ROUND(I255*H255,0)</f>
        <v>0</v>
      </c>
      <c r="K255" s="225"/>
      <c r="L255" s="43"/>
      <c r="M255" s="226" t="s">
        <v>1</v>
      </c>
      <c r="N255" s="227" t="s">
        <v>42</v>
      </c>
      <c r="O255" s="90"/>
      <c r="P255" s="228">
        <f>O255*H255</f>
        <v>0</v>
      </c>
      <c r="Q255" s="228">
        <v>0</v>
      </c>
      <c r="R255" s="228">
        <f>Q255*H255</f>
        <v>0</v>
      </c>
      <c r="S255" s="228">
        <v>0</v>
      </c>
      <c r="T255" s="229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230" t="s">
        <v>132</v>
      </c>
      <c r="AT255" s="230" t="s">
        <v>128</v>
      </c>
      <c r="AU255" s="230" t="s">
        <v>86</v>
      </c>
      <c r="AY255" s="16" t="s">
        <v>125</v>
      </c>
      <c r="BE255" s="231">
        <f>IF(N255="základní",J255,0)</f>
        <v>0</v>
      </c>
      <c r="BF255" s="231">
        <f>IF(N255="snížená",J255,0)</f>
        <v>0</v>
      </c>
      <c r="BG255" s="231">
        <f>IF(N255="zákl. přenesená",J255,0)</f>
        <v>0</v>
      </c>
      <c r="BH255" s="231">
        <f>IF(N255="sníž. přenesená",J255,0)</f>
        <v>0</v>
      </c>
      <c r="BI255" s="231">
        <f>IF(N255="nulová",J255,0)</f>
        <v>0</v>
      </c>
      <c r="BJ255" s="16" t="s">
        <v>8</v>
      </c>
      <c r="BK255" s="231">
        <f>ROUND(I255*H255,0)</f>
        <v>0</v>
      </c>
      <c r="BL255" s="16" t="s">
        <v>132</v>
      </c>
      <c r="BM255" s="230" t="s">
        <v>360</v>
      </c>
    </row>
    <row r="256" s="12" customFormat="1" ht="22.8" customHeight="1">
      <c r="A256" s="12"/>
      <c r="B256" s="202"/>
      <c r="C256" s="203"/>
      <c r="D256" s="204" t="s">
        <v>76</v>
      </c>
      <c r="E256" s="216" t="s">
        <v>361</v>
      </c>
      <c r="F256" s="216" t="s">
        <v>362</v>
      </c>
      <c r="G256" s="203"/>
      <c r="H256" s="203"/>
      <c r="I256" s="206"/>
      <c r="J256" s="217">
        <f>BK256</f>
        <v>0</v>
      </c>
      <c r="K256" s="203"/>
      <c r="L256" s="208"/>
      <c r="M256" s="209"/>
      <c r="N256" s="210"/>
      <c r="O256" s="210"/>
      <c r="P256" s="211">
        <f>P257</f>
        <v>0</v>
      </c>
      <c r="Q256" s="210"/>
      <c r="R256" s="211">
        <f>R257</f>
        <v>0</v>
      </c>
      <c r="S256" s="210"/>
      <c r="T256" s="212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3" t="s">
        <v>8</v>
      </c>
      <c r="AT256" s="214" t="s">
        <v>76</v>
      </c>
      <c r="AU256" s="214" t="s">
        <v>8</v>
      </c>
      <c r="AY256" s="213" t="s">
        <v>125</v>
      </c>
      <c r="BK256" s="215">
        <f>BK257</f>
        <v>0</v>
      </c>
    </row>
    <row r="257" s="2" customFormat="1" ht="16.5" customHeight="1">
      <c r="A257" s="37"/>
      <c r="B257" s="38"/>
      <c r="C257" s="218" t="s">
        <v>363</v>
      </c>
      <c r="D257" s="218" t="s">
        <v>128</v>
      </c>
      <c r="E257" s="219" t="s">
        <v>364</v>
      </c>
      <c r="F257" s="220" t="s">
        <v>365</v>
      </c>
      <c r="G257" s="221" t="s">
        <v>346</v>
      </c>
      <c r="H257" s="222">
        <v>15.004</v>
      </c>
      <c r="I257" s="223"/>
      <c r="J257" s="224">
        <f>ROUND(I257*H257,0)</f>
        <v>0</v>
      </c>
      <c r="K257" s="225"/>
      <c r="L257" s="43"/>
      <c r="M257" s="226" t="s">
        <v>1</v>
      </c>
      <c r="N257" s="227" t="s">
        <v>42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132</v>
      </c>
      <c r="AT257" s="230" t="s">
        <v>128</v>
      </c>
      <c r="AU257" s="230" t="s">
        <v>86</v>
      </c>
      <c r="AY257" s="16" t="s">
        <v>125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</v>
      </c>
      <c r="BK257" s="231">
        <f>ROUND(I257*H257,0)</f>
        <v>0</v>
      </c>
      <c r="BL257" s="16" t="s">
        <v>132</v>
      </c>
      <c r="BM257" s="230" t="s">
        <v>366</v>
      </c>
    </row>
    <row r="258" s="12" customFormat="1" ht="25.92" customHeight="1">
      <c r="A258" s="12"/>
      <c r="B258" s="202"/>
      <c r="C258" s="203"/>
      <c r="D258" s="204" t="s">
        <v>76</v>
      </c>
      <c r="E258" s="205" t="s">
        <v>367</v>
      </c>
      <c r="F258" s="205" t="s">
        <v>368</v>
      </c>
      <c r="G258" s="203"/>
      <c r="H258" s="203"/>
      <c r="I258" s="206"/>
      <c r="J258" s="207">
        <f>BK258</f>
        <v>0</v>
      </c>
      <c r="K258" s="203"/>
      <c r="L258" s="208"/>
      <c r="M258" s="209"/>
      <c r="N258" s="210"/>
      <c r="O258" s="210"/>
      <c r="P258" s="211">
        <f>P259+P264+P300+P322</f>
        <v>0</v>
      </c>
      <c r="Q258" s="210"/>
      <c r="R258" s="211">
        <f>R259+R264+R300+R322</f>
        <v>8.6166280000000004</v>
      </c>
      <c r="S258" s="210"/>
      <c r="T258" s="212">
        <f>T259+T264+T300+T322</f>
        <v>0.74645600000000001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3" t="s">
        <v>86</v>
      </c>
      <c r="AT258" s="214" t="s">
        <v>76</v>
      </c>
      <c r="AU258" s="214" t="s">
        <v>77</v>
      </c>
      <c r="AY258" s="213" t="s">
        <v>125</v>
      </c>
      <c r="BK258" s="215">
        <f>BK259+BK264+BK300+BK322</f>
        <v>0</v>
      </c>
    </row>
    <row r="259" s="12" customFormat="1" ht="22.8" customHeight="1">
      <c r="A259" s="12"/>
      <c r="B259" s="202"/>
      <c r="C259" s="203"/>
      <c r="D259" s="204" t="s">
        <v>76</v>
      </c>
      <c r="E259" s="216" t="s">
        <v>369</v>
      </c>
      <c r="F259" s="216" t="s">
        <v>370</v>
      </c>
      <c r="G259" s="203"/>
      <c r="H259" s="203"/>
      <c r="I259" s="206"/>
      <c r="J259" s="217">
        <f>BK259</f>
        <v>0</v>
      </c>
      <c r="K259" s="203"/>
      <c r="L259" s="208"/>
      <c r="M259" s="209"/>
      <c r="N259" s="210"/>
      <c r="O259" s="210"/>
      <c r="P259" s="211">
        <f>SUM(P260:P263)</f>
        <v>0</v>
      </c>
      <c r="Q259" s="210"/>
      <c r="R259" s="211">
        <f>SUM(R260:R263)</f>
        <v>8.5389999999999997</v>
      </c>
      <c r="S259" s="210"/>
      <c r="T259" s="212">
        <f>SUM(T260:T263)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13" t="s">
        <v>86</v>
      </c>
      <c r="AT259" s="214" t="s">
        <v>76</v>
      </c>
      <c r="AU259" s="214" t="s">
        <v>8</v>
      </c>
      <c r="AY259" s="213" t="s">
        <v>125</v>
      </c>
      <c r="BK259" s="215">
        <f>SUM(BK260:BK263)</f>
        <v>0</v>
      </c>
    </row>
    <row r="260" s="2" customFormat="1" ht="37.8" customHeight="1">
      <c r="A260" s="37"/>
      <c r="B260" s="38"/>
      <c r="C260" s="218" t="s">
        <v>371</v>
      </c>
      <c r="D260" s="218" t="s">
        <v>128</v>
      </c>
      <c r="E260" s="219" t="s">
        <v>372</v>
      </c>
      <c r="F260" s="220" t="s">
        <v>373</v>
      </c>
      <c r="G260" s="221" t="s">
        <v>291</v>
      </c>
      <c r="H260" s="222">
        <v>170.78</v>
      </c>
      <c r="I260" s="223"/>
      <c r="J260" s="224">
        <f>ROUND(I260*H260,0)</f>
        <v>0</v>
      </c>
      <c r="K260" s="225"/>
      <c r="L260" s="43"/>
      <c r="M260" s="226" t="s">
        <v>1</v>
      </c>
      <c r="N260" s="227" t="s">
        <v>42</v>
      </c>
      <c r="O260" s="90"/>
      <c r="P260" s="228">
        <f>O260*H260</f>
        <v>0</v>
      </c>
      <c r="Q260" s="228">
        <v>0.050000000000000003</v>
      </c>
      <c r="R260" s="228">
        <f>Q260*H260</f>
        <v>8.5389999999999997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230</v>
      </c>
      <c r="AT260" s="230" t="s">
        <v>128</v>
      </c>
      <c r="AU260" s="230" t="s">
        <v>86</v>
      </c>
      <c r="AY260" s="16" t="s">
        <v>125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</v>
      </c>
      <c r="BK260" s="231">
        <f>ROUND(I260*H260,0)</f>
        <v>0</v>
      </c>
      <c r="BL260" s="16" t="s">
        <v>230</v>
      </c>
      <c r="BM260" s="230" t="s">
        <v>374</v>
      </c>
    </row>
    <row r="261" s="13" customFormat="1">
      <c r="A261" s="13"/>
      <c r="B261" s="232"/>
      <c r="C261" s="233"/>
      <c r="D261" s="234" t="s">
        <v>134</v>
      </c>
      <c r="E261" s="235" t="s">
        <v>1</v>
      </c>
      <c r="F261" s="236" t="s">
        <v>375</v>
      </c>
      <c r="G261" s="233"/>
      <c r="H261" s="237">
        <v>170.78</v>
      </c>
      <c r="I261" s="238"/>
      <c r="J261" s="233"/>
      <c r="K261" s="233"/>
      <c r="L261" s="239"/>
      <c r="M261" s="240"/>
      <c r="N261" s="241"/>
      <c r="O261" s="241"/>
      <c r="P261" s="241"/>
      <c r="Q261" s="241"/>
      <c r="R261" s="241"/>
      <c r="S261" s="241"/>
      <c r="T261" s="24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3" t="s">
        <v>134</v>
      </c>
      <c r="AU261" s="243" t="s">
        <v>86</v>
      </c>
      <c r="AV261" s="13" t="s">
        <v>86</v>
      </c>
      <c r="AW261" s="13" t="s">
        <v>32</v>
      </c>
      <c r="AX261" s="13" t="s">
        <v>77</v>
      </c>
      <c r="AY261" s="243" t="s">
        <v>125</v>
      </c>
    </row>
    <row r="262" s="2" customFormat="1" ht="24.15" customHeight="1">
      <c r="A262" s="37"/>
      <c r="B262" s="38"/>
      <c r="C262" s="218" t="s">
        <v>376</v>
      </c>
      <c r="D262" s="218" t="s">
        <v>128</v>
      </c>
      <c r="E262" s="219" t="s">
        <v>377</v>
      </c>
      <c r="F262" s="220" t="s">
        <v>378</v>
      </c>
      <c r="G262" s="221" t="s">
        <v>346</v>
      </c>
      <c r="H262" s="222">
        <v>8.5389999999999997</v>
      </c>
      <c r="I262" s="223"/>
      <c r="J262" s="224">
        <f>ROUND(I262*H262,0)</f>
        <v>0</v>
      </c>
      <c r="K262" s="225"/>
      <c r="L262" s="43"/>
      <c r="M262" s="226" t="s">
        <v>1</v>
      </c>
      <c r="N262" s="227" t="s">
        <v>42</v>
      </c>
      <c r="O262" s="90"/>
      <c r="P262" s="228">
        <f>O262*H262</f>
        <v>0</v>
      </c>
      <c r="Q262" s="228">
        <v>0</v>
      </c>
      <c r="R262" s="228">
        <f>Q262*H262</f>
        <v>0</v>
      </c>
      <c r="S262" s="228">
        <v>0</v>
      </c>
      <c r="T262" s="229">
        <f>S262*H262</f>
        <v>0</v>
      </c>
      <c r="U262" s="37"/>
      <c r="V262" s="37"/>
      <c r="W262" s="37"/>
      <c r="X262" s="37"/>
      <c r="Y262" s="37"/>
      <c r="Z262" s="37"/>
      <c r="AA262" s="37"/>
      <c r="AB262" s="37"/>
      <c r="AC262" s="37"/>
      <c r="AD262" s="37"/>
      <c r="AE262" s="37"/>
      <c r="AR262" s="230" t="s">
        <v>230</v>
      </c>
      <c r="AT262" s="230" t="s">
        <v>128</v>
      </c>
      <c r="AU262" s="230" t="s">
        <v>86</v>
      </c>
      <c r="AY262" s="16" t="s">
        <v>125</v>
      </c>
      <c r="BE262" s="231">
        <f>IF(N262="základní",J262,0)</f>
        <v>0</v>
      </c>
      <c r="BF262" s="231">
        <f>IF(N262="snížená",J262,0)</f>
        <v>0</v>
      </c>
      <c r="BG262" s="231">
        <f>IF(N262="zákl. přenesená",J262,0)</f>
        <v>0</v>
      </c>
      <c r="BH262" s="231">
        <f>IF(N262="sníž. přenesená",J262,0)</f>
        <v>0</v>
      </c>
      <c r="BI262" s="231">
        <f>IF(N262="nulová",J262,0)</f>
        <v>0</v>
      </c>
      <c r="BJ262" s="16" t="s">
        <v>8</v>
      </c>
      <c r="BK262" s="231">
        <f>ROUND(I262*H262,0)</f>
        <v>0</v>
      </c>
      <c r="BL262" s="16" t="s">
        <v>230</v>
      </c>
      <c r="BM262" s="230" t="s">
        <v>379</v>
      </c>
    </row>
    <row r="263" s="2" customFormat="1" ht="24.15" customHeight="1">
      <c r="A263" s="37"/>
      <c r="B263" s="38"/>
      <c r="C263" s="218" t="s">
        <v>380</v>
      </c>
      <c r="D263" s="218" t="s">
        <v>128</v>
      </c>
      <c r="E263" s="219" t="s">
        <v>381</v>
      </c>
      <c r="F263" s="220" t="s">
        <v>382</v>
      </c>
      <c r="G263" s="221" t="s">
        <v>346</v>
      </c>
      <c r="H263" s="222">
        <v>8.5389999999999997</v>
      </c>
      <c r="I263" s="223"/>
      <c r="J263" s="224">
        <f>ROUND(I263*H263,0)</f>
        <v>0</v>
      </c>
      <c r="K263" s="225"/>
      <c r="L263" s="43"/>
      <c r="M263" s="226" t="s">
        <v>1</v>
      </c>
      <c r="N263" s="227" t="s">
        <v>42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</v>
      </c>
      <c r="T263" s="229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230</v>
      </c>
      <c r="AT263" s="230" t="s">
        <v>128</v>
      </c>
      <c r="AU263" s="230" t="s">
        <v>86</v>
      </c>
      <c r="AY263" s="16" t="s">
        <v>125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</v>
      </c>
      <c r="BK263" s="231">
        <f>ROUND(I263*H263,0)</f>
        <v>0</v>
      </c>
      <c r="BL263" s="16" t="s">
        <v>230</v>
      </c>
      <c r="BM263" s="230" t="s">
        <v>383</v>
      </c>
    </row>
    <row r="264" s="12" customFormat="1" ht="22.8" customHeight="1">
      <c r="A264" s="12"/>
      <c r="B264" s="202"/>
      <c r="C264" s="203"/>
      <c r="D264" s="204" t="s">
        <v>76</v>
      </c>
      <c r="E264" s="216" t="s">
        <v>384</v>
      </c>
      <c r="F264" s="216" t="s">
        <v>385</v>
      </c>
      <c r="G264" s="203"/>
      <c r="H264" s="203"/>
      <c r="I264" s="206"/>
      <c r="J264" s="217">
        <f>BK264</f>
        <v>0</v>
      </c>
      <c r="K264" s="203"/>
      <c r="L264" s="208"/>
      <c r="M264" s="209"/>
      <c r="N264" s="210"/>
      <c r="O264" s="210"/>
      <c r="P264" s="211">
        <f>SUM(P265:P299)</f>
        <v>0</v>
      </c>
      <c r="Q264" s="210"/>
      <c r="R264" s="211">
        <f>SUM(R265:R299)</f>
        <v>0.066800000000000012</v>
      </c>
      <c r="S264" s="210"/>
      <c r="T264" s="212">
        <f>SUM(T265:T299)</f>
        <v>0.071169999999999997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3" t="s">
        <v>86</v>
      </c>
      <c r="AT264" s="214" t="s">
        <v>76</v>
      </c>
      <c r="AU264" s="214" t="s">
        <v>8</v>
      </c>
      <c r="AY264" s="213" t="s">
        <v>125</v>
      </c>
      <c r="BK264" s="215">
        <f>SUM(BK265:BK299)</f>
        <v>0</v>
      </c>
    </row>
    <row r="265" s="2" customFormat="1" ht="24.15" customHeight="1">
      <c r="A265" s="37"/>
      <c r="B265" s="38"/>
      <c r="C265" s="218" t="s">
        <v>386</v>
      </c>
      <c r="D265" s="218" t="s">
        <v>128</v>
      </c>
      <c r="E265" s="219" t="s">
        <v>387</v>
      </c>
      <c r="F265" s="220" t="s">
        <v>388</v>
      </c>
      <c r="G265" s="221" t="s">
        <v>131</v>
      </c>
      <c r="H265" s="222">
        <v>500</v>
      </c>
      <c r="I265" s="223"/>
      <c r="J265" s="224">
        <f>ROUND(I265*H265,0)</f>
        <v>0</v>
      </c>
      <c r="K265" s="225"/>
      <c r="L265" s="43"/>
      <c r="M265" s="226" t="s">
        <v>1</v>
      </c>
      <c r="N265" s="227" t="s">
        <v>42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</v>
      </c>
      <c r="T265" s="229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230</v>
      </c>
      <c r="AT265" s="230" t="s">
        <v>128</v>
      </c>
      <c r="AU265" s="230" t="s">
        <v>86</v>
      </c>
      <c r="AY265" s="16" t="s">
        <v>125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</v>
      </c>
      <c r="BK265" s="231">
        <f>ROUND(I265*H265,0)</f>
        <v>0</v>
      </c>
      <c r="BL265" s="16" t="s">
        <v>230</v>
      </c>
      <c r="BM265" s="230" t="s">
        <v>389</v>
      </c>
    </row>
    <row r="266" s="2" customFormat="1" ht="16.5" customHeight="1">
      <c r="A266" s="37"/>
      <c r="B266" s="38"/>
      <c r="C266" s="254" t="s">
        <v>390</v>
      </c>
      <c r="D266" s="254" t="s">
        <v>170</v>
      </c>
      <c r="E266" s="255" t="s">
        <v>391</v>
      </c>
      <c r="F266" s="256" t="s">
        <v>392</v>
      </c>
      <c r="G266" s="257" t="s">
        <v>131</v>
      </c>
      <c r="H266" s="258">
        <v>525</v>
      </c>
      <c r="I266" s="259"/>
      <c r="J266" s="260">
        <f>ROUND(I266*H266,0)</f>
        <v>0</v>
      </c>
      <c r="K266" s="261"/>
      <c r="L266" s="262"/>
      <c r="M266" s="263" t="s">
        <v>1</v>
      </c>
      <c r="N266" s="264" t="s">
        <v>42</v>
      </c>
      <c r="O266" s="90"/>
      <c r="P266" s="228">
        <f>O266*H266</f>
        <v>0</v>
      </c>
      <c r="Q266" s="228">
        <v>0.00010000000000000001</v>
      </c>
      <c r="R266" s="228">
        <f>Q266*H266</f>
        <v>0.052500000000000005</v>
      </c>
      <c r="S266" s="228">
        <v>0</v>
      </c>
      <c r="T266" s="229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230" t="s">
        <v>313</v>
      </c>
      <c r="AT266" s="230" t="s">
        <v>170</v>
      </c>
      <c r="AU266" s="230" t="s">
        <v>86</v>
      </c>
      <c r="AY266" s="16" t="s">
        <v>125</v>
      </c>
      <c r="BE266" s="231">
        <f>IF(N266="základní",J266,0)</f>
        <v>0</v>
      </c>
      <c r="BF266" s="231">
        <f>IF(N266="snížená",J266,0)</f>
        <v>0</v>
      </c>
      <c r="BG266" s="231">
        <f>IF(N266="zákl. přenesená",J266,0)</f>
        <v>0</v>
      </c>
      <c r="BH266" s="231">
        <f>IF(N266="sníž. přenesená",J266,0)</f>
        <v>0</v>
      </c>
      <c r="BI266" s="231">
        <f>IF(N266="nulová",J266,0)</f>
        <v>0</v>
      </c>
      <c r="BJ266" s="16" t="s">
        <v>8</v>
      </c>
      <c r="BK266" s="231">
        <f>ROUND(I266*H266,0)</f>
        <v>0</v>
      </c>
      <c r="BL266" s="16" t="s">
        <v>230</v>
      </c>
      <c r="BM266" s="230" t="s">
        <v>393</v>
      </c>
    </row>
    <row r="267" s="13" customFormat="1">
      <c r="A267" s="13"/>
      <c r="B267" s="232"/>
      <c r="C267" s="233"/>
      <c r="D267" s="234" t="s">
        <v>134</v>
      </c>
      <c r="E267" s="233"/>
      <c r="F267" s="236" t="s">
        <v>394</v>
      </c>
      <c r="G267" s="233"/>
      <c r="H267" s="237">
        <v>525</v>
      </c>
      <c r="I267" s="238"/>
      <c r="J267" s="233"/>
      <c r="K267" s="233"/>
      <c r="L267" s="239"/>
      <c r="M267" s="240"/>
      <c r="N267" s="241"/>
      <c r="O267" s="241"/>
      <c r="P267" s="241"/>
      <c r="Q267" s="241"/>
      <c r="R267" s="241"/>
      <c r="S267" s="241"/>
      <c r="T267" s="24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3" t="s">
        <v>134</v>
      </c>
      <c r="AU267" s="243" t="s">
        <v>86</v>
      </c>
      <c r="AV267" s="13" t="s">
        <v>86</v>
      </c>
      <c r="AW267" s="13" t="s">
        <v>4</v>
      </c>
      <c r="AX267" s="13" t="s">
        <v>8</v>
      </c>
      <c r="AY267" s="243" t="s">
        <v>125</v>
      </c>
    </row>
    <row r="268" s="2" customFormat="1" ht="24.15" customHeight="1">
      <c r="A268" s="37"/>
      <c r="B268" s="38"/>
      <c r="C268" s="218" t="s">
        <v>395</v>
      </c>
      <c r="D268" s="218" t="s">
        <v>128</v>
      </c>
      <c r="E268" s="219" t="s">
        <v>396</v>
      </c>
      <c r="F268" s="220" t="s">
        <v>397</v>
      </c>
      <c r="G268" s="221" t="s">
        <v>330</v>
      </c>
      <c r="H268" s="222">
        <v>50</v>
      </c>
      <c r="I268" s="223"/>
      <c r="J268" s="224">
        <f>ROUND(I268*H268,0)</f>
        <v>0</v>
      </c>
      <c r="K268" s="225"/>
      <c r="L268" s="43"/>
      <c r="M268" s="226" t="s">
        <v>1</v>
      </c>
      <c r="N268" s="227" t="s">
        <v>42</v>
      </c>
      <c r="O268" s="90"/>
      <c r="P268" s="228">
        <f>O268*H268</f>
        <v>0</v>
      </c>
      <c r="Q268" s="228">
        <v>0</v>
      </c>
      <c r="R268" s="228">
        <f>Q268*H268</f>
        <v>0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230</v>
      </c>
      <c r="AT268" s="230" t="s">
        <v>128</v>
      </c>
      <c r="AU268" s="230" t="s">
        <v>86</v>
      </c>
      <c r="AY268" s="16" t="s">
        <v>125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</v>
      </c>
      <c r="BK268" s="231">
        <f>ROUND(I268*H268,0)</f>
        <v>0</v>
      </c>
      <c r="BL268" s="16" t="s">
        <v>230</v>
      </c>
      <c r="BM268" s="230" t="s">
        <v>398</v>
      </c>
    </row>
    <row r="269" s="2" customFormat="1" ht="24.15" customHeight="1">
      <c r="A269" s="37"/>
      <c r="B269" s="38"/>
      <c r="C269" s="254" t="s">
        <v>399</v>
      </c>
      <c r="D269" s="254" t="s">
        <v>170</v>
      </c>
      <c r="E269" s="255" t="s">
        <v>400</v>
      </c>
      <c r="F269" s="256" t="s">
        <v>401</v>
      </c>
      <c r="G269" s="257" t="s">
        <v>330</v>
      </c>
      <c r="H269" s="258">
        <v>50</v>
      </c>
      <c r="I269" s="259"/>
      <c r="J269" s="260">
        <f>ROUND(I269*H269,0)</f>
        <v>0</v>
      </c>
      <c r="K269" s="261"/>
      <c r="L269" s="262"/>
      <c r="M269" s="263" t="s">
        <v>1</v>
      </c>
      <c r="N269" s="264" t="s">
        <v>42</v>
      </c>
      <c r="O269" s="90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313</v>
      </c>
      <c r="AT269" s="230" t="s">
        <v>170</v>
      </c>
      <c r="AU269" s="230" t="s">
        <v>86</v>
      </c>
      <c r="AY269" s="16" t="s">
        <v>125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</v>
      </c>
      <c r="BK269" s="231">
        <f>ROUND(I269*H269,0)</f>
        <v>0</v>
      </c>
      <c r="BL269" s="16" t="s">
        <v>230</v>
      </c>
      <c r="BM269" s="230" t="s">
        <v>402</v>
      </c>
    </row>
    <row r="270" s="2" customFormat="1" ht="24.15" customHeight="1">
      <c r="A270" s="37"/>
      <c r="B270" s="38"/>
      <c r="C270" s="218" t="s">
        <v>403</v>
      </c>
      <c r="D270" s="218" t="s">
        <v>128</v>
      </c>
      <c r="E270" s="219" t="s">
        <v>404</v>
      </c>
      <c r="F270" s="220" t="s">
        <v>405</v>
      </c>
      <c r="G270" s="221" t="s">
        <v>131</v>
      </c>
      <c r="H270" s="222">
        <v>44</v>
      </c>
      <c r="I270" s="223"/>
      <c r="J270" s="224">
        <f>ROUND(I270*H270,0)</f>
        <v>0</v>
      </c>
      <c r="K270" s="225"/>
      <c r="L270" s="43"/>
      <c r="M270" s="226" t="s">
        <v>1</v>
      </c>
      <c r="N270" s="227" t="s">
        <v>42</v>
      </c>
      <c r="O270" s="90"/>
      <c r="P270" s="228">
        <f>O270*H270</f>
        <v>0</v>
      </c>
      <c r="Q270" s="228">
        <v>0</v>
      </c>
      <c r="R270" s="228">
        <f>Q270*H270</f>
        <v>0</v>
      </c>
      <c r="S270" s="228">
        <v>0</v>
      </c>
      <c r="T270" s="229">
        <f>S270*H270</f>
        <v>0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230" t="s">
        <v>230</v>
      </c>
      <c r="AT270" s="230" t="s">
        <v>128</v>
      </c>
      <c r="AU270" s="230" t="s">
        <v>86</v>
      </c>
      <c r="AY270" s="16" t="s">
        <v>125</v>
      </c>
      <c r="BE270" s="231">
        <f>IF(N270="základní",J270,0)</f>
        <v>0</v>
      </c>
      <c r="BF270" s="231">
        <f>IF(N270="snížená",J270,0)</f>
        <v>0</v>
      </c>
      <c r="BG270" s="231">
        <f>IF(N270="zákl. přenesená",J270,0)</f>
        <v>0</v>
      </c>
      <c r="BH270" s="231">
        <f>IF(N270="sníž. přenesená",J270,0)</f>
        <v>0</v>
      </c>
      <c r="BI270" s="231">
        <f>IF(N270="nulová",J270,0)</f>
        <v>0</v>
      </c>
      <c r="BJ270" s="16" t="s">
        <v>8</v>
      </c>
      <c r="BK270" s="231">
        <f>ROUND(I270*H270,0)</f>
        <v>0</v>
      </c>
      <c r="BL270" s="16" t="s">
        <v>230</v>
      </c>
      <c r="BM270" s="230" t="s">
        <v>406</v>
      </c>
    </row>
    <row r="271" s="13" customFormat="1">
      <c r="A271" s="13"/>
      <c r="B271" s="232"/>
      <c r="C271" s="233"/>
      <c r="D271" s="234" t="s">
        <v>134</v>
      </c>
      <c r="E271" s="235" t="s">
        <v>1</v>
      </c>
      <c r="F271" s="236" t="s">
        <v>407</v>
      </c>
      <c r="G271" s="233"/>
      <c r="H271" s="237">
        <v>44</v>
      </c>
      <c r="I271" s="238"/>
      <c r="J271" s="233"/>
      <c r="K271" s="233"/>
      <c r="L271" s="239"/>
      <c r="M271" s="240"/>
      <c r="N271" s="241"/>
      <c r="O271" s="241"/>
      <c r="P271" s="241"/>
      <c r="Q271" s="241"/>
      <c r="R271" s="241"/>
      <c r="S271" s="241"/>
      <c r="T271" s="242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3" t="s">
        <v>134</v>
      </c>
      <c r="AU271" s="243" t="s">
        <v>86</v>
      </c>
      <c r="AV271" s="13" t="s">
        <v>86</v>
      </c>
      <c r="AW271" s="13" t="s">
        <v>32</v>
      </c>
      <c r="AX271" s="13" t="s">
        <v>77</v>
      </c>
      <c r="AY271" s="243" t="s">
        <v>125</v>
      </c>
    </row>
    <row r="272" s="2" customFormat="1" ht="24.15" customHeight="1">
      <c r="A272" s="37"/>
      <c r="B272" s="38"/>
      <c r="C272" s="218" t="s">
        <v>408</v>
      </c>
      <c r="D272" s="218" t="s">
        <v>128</v>
      </c>
      <c r="E272" s="219" t="s">
        <v>409</v>
      </c>
      <c r="F272" s="220" t="s">
        <v>410</v>
      </c>
      <c r="G272" s="221" t="s">
        <v>131</v>
      </c>
      <c r="H272" s="222">
        <v>16.5</v>
      </c>
      <c r="I272" s="223"/>
      <c r="J272" s="224">
        <f>ROUND(I272*H272,0)</f>
        <v>0</v>
      </c>
      <c r="K272" s="225"/>
      <c r="L272" s="43"/>
      <c r="M272" s="226" t="s">
        <v>1</v>
      </c>
      <c r="N272" s="227" t="s">
        <v>42</v>
      </c>
      <c r="O272" s="90"/>
      <c r="P272" s="228">
        <f>O272*H272</f>
        <v>0</v>
      </c>
      <c r="Q272" s="228">
        <v>0</v>
      </c>
      <c r="R272" s="228">
        <f>Q272*H272</f>
        <v>0</v>
      </c>
      <c r="S272" s="228">
        <v>0</v>
      </c>
      <c r="T272" s="229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230" t="s">
        <v>230</v>
      </c>
      <c r="AT272" s="230" t="s">
        <v>128</v>
      </c>
      <c r="AU272" s="230" t="s">
        <v>86</v>
      </c>
      <c r="AY272" s="16" t="s">
        <v>125</v>
      </c>
      <c r="BE272" s="231">
        <f>IF(N272="základní",J272,0)</f>
        <v>0</v>
      </c>
      <c r="BF272" s="231">
        <f>IF(N272="snížená",J272,0)</f>
        <v>0</v>
      </c>
      <c r="BG272" s="231">
        <f>IF(N272="zákl. přenesená",J272,0)</f>
        <v>0</v>
      </c>
      <c r="BH272" s="231">
        <f>IF(N272="sníž. přenesená",J272,0)</f>
        <v>0</v>
      </c>
      <c r="BI272" s="231">
        <f>IF(N272="nulová",J272,0)</f>
        <v>0</v>
      </c>
      <c r="BJ272" s="16" t="s">
        <v>8</v>
      </c>
      <c r="BK272" s="231">
        <f>ROUND(I272*H272,0)</f>
        <v>0</v>
      </c>
      <c r="BL272" s="16" t="s">
        <v>230</v>
      </c>
      <c r="BM272" s="230" t="s">
        <v>411</v>
      </c>
    </row>
    <row r="273" s="13" customFormat="1">
      <c r="A273" s="13"/>
      <c r="B273" s="232"/>
      <c r="C273" s="233"/>
      <c r="D273" s="234" t="s">
        <v>134</v>
      </c>
      <c r="E273" s="235" t="s">
        <v>1</v>
      </c>
      <c r="F273" s="236" t="s">
        <v>412</v>
      </c>
      <c r="G273" s="233"/>
      <c r="H273" s="237">
        <v>16.5</v>
      </c>
      <c r="I273" s="238"/>
      <c r="J273" s="233"/>
      <c r="K273" s="233"/>
      <c r="L273" s="239"/>
      <c r="M273" s="240"/>
      <c r="N273" s="241"/>
      <c r="O273" s="241"/>
      <c r="P273" s="241"/>
      <c r="Q273" s="241"/>
      <c r="R273" s="241"/>
      <c r="S273" s="241"/>
      <c r="T273" s="24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3" t="s">
        <v>134</v>
      </c>
      <c r="AU273" s="243" t="s">
        <v>86</v>
      </c>
      <c r="AV273" s="13" t="s">
        <v>86</v>
      </c>
      <c r="AW273" s="13" t="s">
        <v>32</v>
      </c>
      <c r="AX273" s="13" t="s">
        <v>77</v>
      </c>
      <c r="AY273" s="243" t="s">
        <v>125</v>
      </c>
    </row>
    <row r="274" s="2" customFormat="1" ht="16.5" customHeight="1">
      <c r="A274" s="37"/>
      <c r="B274" s="38"/>
      <c r="C274" s="218" t="s">
        <v>413</v>
      </c>
      <c r="D274" s="218" t="s">
        <v>128</v>
      </c>
      <c r="E274" s="219" t="s">
        <v>414</v>
      </c>
      <c r="F274" s="220" t="s">
        <v>415</v>
      </c>
      <c r="G274" s="221" t="s">
        <v>330</v>
      </c>
      <c r="H274" s="222">
        <v>11</v>
      </c>
      <c r="I274" s="223"/>
      <c r="J274" s="224">
        <f>ROUND(I274*H274,0)</f>
        <v>0</v>
      </c>
      <c r="K274" s="225"/>
      <c r="L274" s="43"/>
      <c r="M274" s="226" t="s">
        <v>1</v>
      </c>
      <c r="N274" s="227" t="s">
        <v>42</v>
      </c>
      <c r="O274" s="90"/>
      <c r="P274" s="228">
        <f>O274*H274</f>
        <v>0</v>
      </c>
      <c r="Q274" s="228">
        <v>0</v>
      </c>
      <c r="R274" s="228">
        <f>Q274*H274</f>
        <v>0</v>
      </c>
      <c r="S274" s="228">
        <v>0</v>
      </c>
      <c r="T274" s="229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230" t="s">
        <v>230</v>
      </c>
      <c r="AT274" s="230" t="s">
        <v>128</v>
      </c>
      <c r="AU274" s="230" t="s">
        <v>86</v>
      </c>
      <c r="AY274" s="16" t="s">
        <v>125</v>
      </c>
      <c r="BE274" s="231">
        <f>IF(N274="základní",J274,0)</f>
        <v>0</v>
      </c>
      <c r="BF274" s="231">
        <f>IF(N274="snížená",J274,0)</f>
        <v>0</v>
      </c>
      <c r="BG274" s="231">
        <f>IF(N274="zákl. přenesená",J274,0)</f>
        <v>0</v>
      </c>
      <c r="BH274" s="231">
        <f>IF(N274="sníž. přenesená",J274,0)</f>
        <v>0</v>
      </c>
      <c r="BI274" s="231">
        <f>IF(N274="nulová",J274,0)</f>
        <v>0</v>
      </c>
      <c r="BJ274" s="16" t="s">
        <v>8</v>
      </c>
      <c r="BK274" s="231">
        <f>ROUND(I274*H274,0)</f>
        <v>0</v>
      </c>
      <c r="BL274" s="16" t="s">
        <v>230</v>
      </c>
      <c r="BM274" s="230" t="s">
        <v>416</v>
      </c>
    </row>
    <row r="275" s="2" customFormat="1" ht="16.5" customHeight="1">
      <c r="A275" s="37"/>
      <c r="B275" s="38"/>
      <c r="C275" s="254" t="s">
        <v>417</v>
      </c>
      <c r="D275" s="254" t="s">
        <v>170</v>
      </c>
      <c r="E275" s="255" t="s">
        <v>418</v>
      </c>
      <c r="F275" s="256" t="s">
        <v>419</v>
      </c>
      <c r="G275" s="257" t="s">
        <v>330</v>
      </c>
      <c r="H275" s="258">
        <v>11</v>
      </c>
      <c r="I275" s="259"/>
      <c r="J275" s="260">
        <f>ROUND(I275*H275,0)</f>
        <v>0</v>
      </c>
      <c r="K275" s="261"/>
      <c r="L275" s="262"/>
      <c r="M275" s="263" t="s">
        <v>1</v>
      </c>
      <c r="N275" s="264" t="s">
        <v>42</v>
      </c>
      <c r="O275" s="90"/>
      <c r="P275" s="228">
        <f>O275*H275</f>
        <v>0</v>
      </c>
      <c r="Q275" s="228">
        <v>0.00010000000000000001</v>
      </c>
      <c r="R275" s="228">
        <f>Q275*H275</f>
        <v>0.0011000000000000001</v>
      </c>
      <c r="S275" s="228">
        <v>0</v>
      </c>
      <c r="T275" s="229">
        <f>S275*H275</f>
        <v>0</v>
      </c>
      <c r="U275" s="37"/>
      <c r="V275" s="37"/>
      <c r="W275" s="37"/>
      <c r="X275" s="37"/>
      <c r="Y275" s="37"/>
      <c r="Z275" s="37"/>
      <c r="AA275" s="37"/>
      <c r="AB275" s="37"/>
      <c r="AC275" s="37"/>
      <c r="AD275" s="37"/>
      <c r="AE275" s="37"/>
      <c r="AR275" s="230" t="s">
        <v>313</v>
      </c>
      <c r="AT275" s="230" t="s">
        <v>170</v>
      </c>
      <c r="AU275" s="230" t="s">
        <v>86</v>
      </c>
      <c r="AY275" s="16" t="s">
        <v>125</v>
      </c>
      <c r="BE275" s="231">
        <f>IF(N275="základní",J275,0)</f>
        <v>0</v>
      </c>
      <c r="BF275" s="231">
        <f>IF(N275="snížená",J275,0)</f>
        <v>0</v>
      </c>
      <c r="BG275" s="231">
        <f>IF(N275="zákl. přenesená",J275,0)</f>
        <v>0</v>
      </c>
      <c r="BH275" s="231">
        <f>IF(N275="sníž. přenesená",J275,0)</f>
        <v>0</v>
      </c>
      <c r="BI275" s="231">
        <f>IF(N275="nulová",J275,0)</f>
        <v>0</v>
      </c>
      <c r="BJ275" s="16" t="s">
        <v>8</v>
      </c>
      <c r="BK275" s="231">
        <f>ROUND(I275*H275,0)</f>
        <v>0</v>
      </c>
      <c r="BL275" s="16" t="s">
        <v>230</v>
      </c>
      <c r="BM275" s="230" t="s">
        <v>420</v>
      </c>
    </row>
    <row r="276" s="2" customFormat="1" ht="16.5" customHeight="1">
      <c r="A276" s="37"/>
      <c r="B276" s="38"/>
      <c r="C276" s="218" t="s">
        <v>421</v>
      </c>
      <c r="D276" s="218" t="s">
        <v>128</v>
      </c>
      <c r="E276" s="219" t="s">
        <v>422</v>
      </c>
      <c r="F276" s="220" t="s">
        <v>423</v>
      </c>
      <c r="G276" s="221" t="s">
        <v>330</v>
      </c>
      <c r="H276" s="222">
        <v>33</v>
      </c>
      <c r="I276" s="223"/>
      <c r="J276" s="224">
        <f>ROUND(I276*H276,0)</f>
        <v>0</v>
      </c>
      <c r="K276" s="225"/>
      <c r="L276" s="43"/>
      <c r="M276" s="226" t="s">
        <v>1</v>
      </c>
      <c r="N276" s="227" t="s">
        <v>42</v>
      </c>
      <c r="O276" s="90"/>
      <c r="P276" s="228">
        <f>O276*H276</f>
        <v>0</v>
      </c>
      <c r="Q276" s="228">
        <v>0</v>
      </c>
      <c r="R276" s="228">
        <f>Q276*H276</f>
        <v>0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230</v>
      </c>
      <c r="AT276" s="230" t="s">
        <v>128</v>
      </c>
      <c r="AU276" s="230" t="s">
        <v>86</v>
      </c>
      <c r="AY276" s="16" t="s">
        <v>125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</v>
      </c>
      <c r="BK276" s="231">
        <f>ROUND(I276*H276,0)</f>
        <v>0</v>
      </c>
      <c r="BL276" s="16" t="s">
        <v>230</v>
      </c>
      <c r="BM276" s="230" t="s">
        <v>424</v>
      </c>
    </row>
    <row r="277" s="2" customFormat="1" ht="16.5" customHeight="1">
      <c r="A277" s="37"/>
      <c r="B277" s="38"/>
      <c r="C277" s="254" t="s">
        <v>425</v>
      </c>
      <c r="D277" s="254" t="s">
        <v>170</v>
      </c>
      <c r="E277" s="255" t="s">
        <v>426</v>
      </c>
      <c r="F277" s="256" t="s">
        <v>427</v>
      </c>
      <c r="G277" s="257" t="s">
        <v>330</v>
      </c>
      <c r="H277" s="258">
        <v>22</v>
      </c>
      <c r="I277" s="259"/>
      <c r="J277" s="260">
        <f>ROUND(I277*H277,0)</f>
        <v>0</v>
      </c>
      <c r="K277" s="261"/>
      <c r="L277" s="262"/>
      <c r="M277" s="263" t="s">
        <v>1</v>
      </c>
      <c r="N277" s="264" t="s">
        <v>42</v>
      </c>
      <c r="O277" s="90"/>
      <c r="P277" s="228">
        <f>O277*H277</f>
        <v>0</v>
      </c>
      <c r="Q277" s="228">
        <v>0.00023000000000000001</v>
      </c>
      <c r="R277" s="228">
        <f>Q277*H277</f>
        <v>0.0050600000000000003</v>
      </c>
      <c r="S277" s="228">
        <v>0</v>
      </c>
      <c r="T277" s="229">
        <f>S277*H277</f>
        <v>0</v>
      </c>
      <c r="U277" s="37"/>
      <c r="V277" s="37"/>
      <c r="W277" s="37"/>
      <c r="X277" s="37"/>
      <c r="Y277" s="37"/>
      <c r="Z277" s="37"/>
      <c r="AA277" s="37"/>
      <c r="AB277" s="37"/>
      <c r="AC277" s="37"/>
      <c r="AD277" s="37"/>
      <c r="AE277" s="37"/>
      <c r="AR277" s="230" t="s">
        <v>313</v>
      </c>
      <c r="AT277" s="230" t="s">
        <v>170</v>
      </c>
      <c r="AU277" s="230" t="s">
        <v>86</v>
      </c>
      <c r="AY277" s="16" t="s">
        <v>125</v>
      </c>
      <c r="BE277" s="231">
        <f>IF(N277="základní",J277,0)</f>
        <v>0</v>
      </c>
      <c r="BF277" s="231">
        <f>IF(N277="snížená",J277,0)</f>
        <v>0</v>
      </c>
      <c r="BG277" s="231">
        <f>IF(N277="zákl. přenesená",J277,0)</f>
        <v>0</v>
      </c>
      <c r="BH277" s="231">
        <f>IF(N277="sníž. přenesená",J277,0)</f>
        <v>0</v>
      </c>
      <c r="BI277" s="231">
        <f>IF(N277="nulová",J277,0)</f>
        <v>0</v>
      </c>
      <c r="BJ277" s="16" t="s">
        <v>8</v>
      </c>
      <c r="BK277" s="231">
        <f>ROUND(I277*H277,0)</f>
        <v>0</v>
      </c>
      <c r="BL277" s="16" t="s">
        <v>230</v>
      </c>
      <c r="BM277" s="230" t="s">
        <v>428</v>
      </c>
    </row>
    <row r="278" s="13" customFormat="1">
      <c r="A278" s="13"/>
      <c r="B278" s="232"/>
      <c r="C278" s="233"/>
      <c r="D278" s="234" t="s">
        <v>134</v>
      </c>
      <c r="E278" s="235" t="s">
        <v>1</v>
      </c>
      <c r="F278" s="236" t="s">
        <v>429</v>
      </c>
      <c r="G278" s="233"/>
      <c r="H278" s="237">
        <v>22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134</v>
      </c>
      <c r="AU278" s="243" t="s">
        <v>86</v>
      </c>
      <c r="AV278" s="13" t="s">
        <v>86</v>
      </c>
      <c r="AW278" s="13" t="s">
        <v>32</v>
      </c>
      <c r="AX278" s="13" t="s">
        <v>8</v>
      </c>
      <c r="AY278" s="243" t="s">
        <v>125</v>
      </c>
    </row>
    <row r="279" s="2" customFormat="1" ht="16.5" customHeight="1">
      <c r="A279" s="37"/>
      <c r="B279" s="38"/>
      <c r="C279" s="254" t="s">
        <v>430</v>
      </c>
      <c r="D279" s="254" t="s">
        <v>170</v>
      </c>
      <c r="E279" s="255" t="s">
        <v>431</v>
      </c>
      <c r="F279" s="256" t="s">
        <v>432</v>
      </c>
      <c r="G279" s="257" t="s">
        <v>330</v>
      </c>
      <c r="H279" s="258">
        <v>11</v>
      </c>
      <c r="I279" s="259"/>
      <c r="J279" s="260">
        <f>ROUND(I279*H279,0)</f>
        <v>0</v>
      </c>
      <c r="K279" s="261"/>
      <c r="L279" s="262"/>
      <c r="M279" s="263" t="s">
        <v>1</v>
      </c>
      <c r="N279" s="264" t="s">
        <v>42</v>
      </c>
      <c r="O279" s="90"/>
      <c r="P279" s="228">
        <f>O279*H279</f>
        <v>0</v>
      </c>
      <c r="Q279" s="228">
        <v>0.00010000000000000001</v>
      </c>
      <c r="R279" s="228">
        <f>Q279*H279</f>
        <v>0.0011000000000000001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313</v>
      </c>
      <c r="AT279" s="230" t="s">
        <v>170</v>
      </c>
      <c r="AU279" s="230" t="s">
        <v>86</v>
      </c>
      <c r="AY279" s="16" t="s">
        <v>125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</v>
      </c>
      <c r="BK279" s="231">
        <f>ROUND(I279*H279,0)</f>
        <v>0</v>
      </c>
      <c r="BL279" s="16" t="s">
        <v>230</v>
      </c>
      <c r="BM279" s="230" t="s">
        <v>433</v>
      </c>
    </row>
    <row r="280" s="2" customFormat="1" ht="16.5" customHeight="1">
      <c r="A280" s="37"/>
      <c r="B280" s="38"/>
      <c r="C280" s="218" t="s">
        <v>434</v>
      </c>
      <c r="D280" s="218" t="s">
        <v>128</v>
      </c>
      <c r="E280" s="219" t="s">
        <v>435</v>
      </c>
      <c r="F280" s="220" t="s">
        <v>436</v>
      </c>
      <c r="G280" s="221" t="s">
        <v>330</v>
      </c>
      <c r="H280" s="222">
        <v>11</v>
      </c>
      <c r="I280" s="223"/>
      <c r="J280" s="224">
        <f>ROUND(I280*H280,0)</f>
        <v>0</v>
      </c>
      <c r="K280" s="225"/>
      <c r="L280" s="43"/>
      <c r="M280" s="226" t="s">
        <v>1</v>
      </c>
      <c r="N280" s="227" t="s">
        <v>42</v>
      </c>
      <c r="O280" s="90"/>
      <c r="P280" s="228">
        <f>O280*H280</f>
        <v>0</v>
      </c>
      <c r="Q280" s="228">
        <v>0</v>
      </c>
      <c r="R280" s="228">
        <f>Q280*H280</f>
        <v>0</v>
      </c>
      <c r="S280" s="228">
        <v>0</v>
      </c>
      <c r="T280" s="229">
        <f>S280*H280</f>
        <v>0</v>
      </c>
      <c r="U280" s="37"/>
      <c r="V280" s="37"/>
      <c r="W280" s="37"/>
      <c r="X280" s="37"/>
      <c r="Y280" s="37"/>
      <c r="Z280" s="37"/>
      <c r="AA280" s="37"/>
      <c r="AB280" s="37"/>
      <c r="AC280" s="37"/>
      <c r="AD280" s="37"/>
      <c r="AE280" s="37"/>
      <c r="AR280" s="230" t="s">
        <v>230</v>
      </c>
      <c r="AT280" s="230" t="s">
        <v>128</v>
      </c>
      <c r="AU280" s="230" t="s">
        <v>86</v>
      </c>
      <c r="AY280" s="16" t="s">
        <v>125</v>
      </c>
      <c r="BE280" s="231">
        <f>IF(N280="základní",J280,0)</f>
        <v>0</v>
      </c>
      <c r="BF280" s="231">
        <f>IF(N280="snížená",J280,0)</f>
        <v>0</v>
      </c>
      <c r="BG280" s="231">
        <f>IF(N280="zákl. přenesená",J280,0)</f>
        <v>0</v>
      </c>
      <c r="BH280" s="231">
        <f>IF(N280="sníž. přenesená",J280,0)</f>
        <v>0</v>
      </c>
      <c r="BI280" s="231">
        <f>IF(N280="nulová",J280,0)</f>
        <v>0</v>
      </c>
      <c r="BJ280" s="16" t="s">
        <v>8</v>
      </c>
      <c r="BK280" s="231">
        <f>ROUND(I280*H280,0)</f>
        <v>0</v>
      </c>
      <c r="BL280" s="16" t="s">
        <v>230</v>
      </c>
      <c r="BM280" s="230" t="s">
        <v>437</v>
      </c>
    </row>
    <row r="281" s="2" customFormat="1" ht="24.15" customHeight="1">
      <c r="A281" s="37"/>
      <c r="B281" s="38"/>
      <c r="C281" s="218" t="s">
        <v>438</v>
      </c>
      <c r="D281" s="218" t="s">
        <v>128</v>
      </c>
      <c r="E281" s="219" t="s">
        <v>439</v>
      </c>
      <c r="F281" s="220" t="s">
        <v>440</v>
      </c>
      <c r="G281" s="221" t="s">
        <v>330</v>
      </c>
      <c r="H281" s="222">
        <v>11</v>
      </c>
      <c r="I281" s="223"/>
      <c r="J281" s="224">
        <f>ROUND(I281*H281,0)</f>
        <v>0</v>
      </c>
      <c r="K281" s="225"/>
      <c r="L281" s="43"/>
      <c r="M281" s="226" t="s">
        <v>1</v>
      </c>
      <c r="N281" s="227" t="s">
        <v>42</v>
      </c>
      <c r="O281" s="90"/>
      <c r="P281" s="228">
        <f>O281*H281</f>
        <v>0</v>
      </c>
      <c r="Q281" s="228">
        <v>0</v>
      </c>
      <c r="R281" s="228">
        <f>Q281*H281</f>
        <v>0</v>
      </c>
      <c r="S281" s="228">
        <v>0</v>
      </c>
      <c r="T281" s="229">
        <f>S281*H281</f>
        <v>0</v>
      </c>
      <c r="U281" s="37"/>
      <c r="V281" s="37"/>
      <c r="W281" s="37"/>
      <c r="X281" s="37"/>
      <c r="Y281" s="37"/>
      <c r="Z281" s="37"/>
      <c r="AA281" s="37"/>
      <c r="AB281" s="37"/>
      <c r="AC281" s="37"/>
      <c r="AD281" s="37"/>
      <c r="AE281" s="37"/>
      <c r="AR281" s="230" t="s">
        <v>230</v>
      </c>
      <c r="AT281" s="230" t="s">
        <v>128</v>
      </c>
      <c r="AU281" s="230" t="s">
        <v>86</v>
      </c>
      <c r="AY281" s="16" t="s">
        <v>125</v>
      </c>
      <c r="BE281" s="231">
        <f>IF(N281="základní",J281,0)</f>
        <v>0</v>
      </c>
      <c r="BF281" s="231">
        <f>IF(N281="snížená",J281,0)</f>
        <v>0</v>
      </c>
      <c r="BG281" s="231">
        <f>IF(N281="zákl. přenesená",J281,0)</f>
        <v>0</v>
      </c>
      <c r="BH281" s="231">
        <f>IF(N281="sníž. přenesená",J281,0)</f>
        <v>0</v>
      </c>
      <c r="BI281" s="231">
        <f>IF(N281="nulová",J281,0)</f>
        <v>0</v>
      </c>
      <c r="BJ281" s="16" t="s">
        <v>8</v>
      </c>
      <c r="BK281" s="231">
        <f>ROUND(I281*H281,0)</f>
        <v>0</v>
      </c>
      <c r="BL281" s="16" t="s">
        <v>230</v>
      </c>
      <c r="BM281" s="230" t="s">
        <v>441</v>
      </c>
    </row>
    <row r="282" s="2" customFormat="1" ht="24.15" customHeight="1">
      <c r="A282" s="37"/>
      <c r="B282" s="38"/>
      <c r="C282" s="254" t="s">
        <v>442</v>
      </c>
      <c r="D282" s="254" t="s">
        <v>170</v>
      </c>
      <c r="E282" s="255" t="s">
        <v>443</v>
      </c>
      <c r="F282" s="256" t="s">
        <v>444</v>
      </c>
      <c r="G282" s="257" t="s">
        <v>330</v>
      </c>
      <c r="H282" s="258">
        <v>22</v>
      </c>
      <c r="I282" s="259"/>
      <c r="J282" s="260">
        <f>ROUND(I282*H282,0)</f>
        <v>0</v>
      </c>
      <c r="K282" s="261"/>
      <c r="L282" s="262"/>
      <c r="M282" s="263" t="s">
        <v>1</v>
      </c>
      <c r="N282" s="264" t="s">
        <v>42</v>
      </c>
      <c r="O282" s="90"/>
      <c r="P282" s="228">
        <f>O282*H282</f>
        <v>0</v>
      </c>
      <c r="Q282" s="228">
        <v>0.00032000000000000003</v>
      </c>
      <c r="R282" s="228">
        <f>Q282*H282</f>
        <v>0.0070400000000000003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313</v>
      </c>
      <c r="AT282" s="230" t="s">
        <v>170</v>
      </c>
      <c r="AU282" s="230" t="s">
        <v>86</v>
      </c>
      <c r="AY282" s="16" t="s">
        <v>125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</v>
      </c>
      <c r="BK282" s="231">
        <f>ROUND(I282*H282,0)</f>
        <v>0</v>
      </c>
      <c r="BL282" s="16" t="s">
        <v>230</v>
      </c>
      <c r="BM282" s="230" t="s">
        <v>445</v>
      </c>
    </row>
    <row r="283" s="2" customFormat="1" ht="16.5" customHeight="1">
      <c r="A283" s="37"/>
      <c r="B283" s="38"/>
      <c r="C283" s="218" t="s">
        <v>446</v>
      </c>
      <c r="D283" s="218" t="s">
        <v>128</v>
      </c>
      <c r="E283" s="219" t="s">
        <v>447</v>
      </c>
      <c r="F283" s="220" t="s">
        <v>448</v>
      </c>
      <c r="G283" s="221" t="s">
        <v>330</v>
      </c>
      <c r="H283" s="222">
        <v>11</v>
      </c>
      <c r="I283" s="223"/>
      <c r="J283" s="224">
        <f>ROUND(I283*H283,0)</f>
        <v>0</v>
      </c>
      <c r="K283" s="225"/>
      <c r="L283" s="43"/>
      <c r="M283" s="226" t="s">
        <v>1</v>
      </c>
      <c r="N283" s="227" t="s">
        <v>42</v>
      </c>
      <c r="O283" s="90"/>
      <c r="P283" s="228">
        <f>O283*H283</f>
        <v>0</v>
      </c>
      <c r="Q283" s="228">
        <v>0</v>
      </c>
      <c r="R283" s="228">
        <f>Q283*H283</f>
        <v>0</v>
      </c>
      <c r="S283" s="228">
        <v>0</v>
      </c>
      <c r="T283" s="229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230" t="s">
        <v>230</v>
      </c>
      <c r="AT283" s="230" t="s">
        <v>128</v>
      </c>
      <c r="AU283" s="230" t="s">
        <v>86</v>
      </c>
      <c r="AY283" s="16" t="s">
        <v>125</v>
      </c>
      <c r="BE283" s="231">
        <f>IF(N283="základní",J283,0)</f>
        <v>0</v>
      </c>
      <c r="BF283" s="231">
        <f>IF(N283="snížená",J283,0)</f>
        <v>0</v>
      </c>
      <c r="BG283" s="231">
        <f>IF(N283="zákl. přenesená",J283,0)</f>
        <v>0</v>
      </c>
      <c r="BH283" s="231">
        <f>IF(N283="sníž. přenesená",J283,0)</f>
        <v>0</v>
      </c>
      <c r="BI283" s="231">
        <f>IF(N283="nulová",J283,0)</f>
        <v>0</v>
      </c>
      <c r="BJ283" s="16" t="s">
        <v>8</v>
      </c>
      <c r="BK283" s="231">
        <f>ROUND(I283*H283,0)</f>
        <v>0</v>
      </c>
      <c r="BL283" s="16" t="s">
        <v>230</v>
      </c>
      <c r="BM283" s="230" t="s">
        <v>449</v>
      </c>
    </row>
    <row r="284" s="13" customFormat="1">
      <c r="A284" s="13"/>
      <c r="B284" s="232"/>
      <c r="C284" s="233"/>
      <c r="D284" s="234" t="s">
        <v>134</v>
      </c>
      <c r="E284" s="235" t="s">
        <v>1</v>
      </c>
      <c r="F284" s="236" t="s">
        <v>450</v>
      </c>
      <c r="G284" s="233"/>
      <c r="H284" s="237">
        <v>11</v>
      </c>
      <c r="I284" s="238"/>
      <c r="J284" s="233"/>
      <c r="K284" s="233"/>
      <c r="L284" s="239"/>
      <c r="M284" s="240"/>
      <c r="N284" s="241"/>
      <c r="O284" s="241"/>
      <c r="P284" s="241"/>
      <c r="Q284" s="241"/>
      <c r="R284" s="241"/>
      <c r="S284" s="241"/>
      <c r="T284" s="242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3" t="s">
        <v>134</v>
      </c>
      <c r="AU284" s="243" t="s">
        <v>86</v>
      </c>
      <c r="AV284" s="13" t="s">
        <v>86</v>
      </c>
      <c r="AW284" s="13" t="s">
        <v>32</v>
      </c>
      <c r="AX284" s="13" t="s">
        <v>77</v>
      </c>
      <c r="AY284" s="243" t="s">
        <v>125</v>
      </c>
    </row>
    <row r="285" s="2" customFormat="1" ht="21.75" customHeight="1">
      <c r="A285" s="37"/>
      <c r="B285" s="38"/>
      <c r="C285" s="218" t="s">
        <v>451</v>
      </c>
      <c r="D285" s="218" t="s">
        <v>128</v>
      </c>
      <c r="E285" s="219" t="s">
        <v>452</v>
      </c>
      <c r="F285" s="220" t="s">
        <v>453</v>
      </c>
      <c r="G285" s="221" t="s">
        <v>330</v>
      </c>
      <c r="H285" s="222">
        <v>11</v>
      </c>
      <c r="I285" s="223"/>
      <c r="J285" s="224">
        <f>ROUND(I285*H285,0)</f>
        <v>0</v>
      </c>
      <c r="K285" s="225"/>
      <c r="L285" s="43"/>
      <c r="M285" s="226" t="s">
        <v>1</v>
      </c>
      <c r="N285" s="227" t="s">
        <v>42</v>
      </c>
      <c r="O285" s="90"/>
      <c r="P285" s="228">
        <f>O285*H285</f>
        <v>0</v>
      </c>
      <c r="Q285" s="228">
        <v>0</v>
      </c>
      <c r="R285" s="228">
        <f>Q285*H285</f>
        <v>0</v>
      </c>
      <c r="S285" s="228">
        <v>0</v>
      </c>
      <c r="T285" s="229">
        <f>S285*H285</f>
        <v>0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230" t="s">
        <v>230</v>
      </c>
      <c r="AT285" s="230" t="s">
        <v>128</v>
      </c>
      <c r="AU285" s="230" t="s">
        <v>86</v>
      </c>
      <c r="AY285" s="16" t="s">
        <v>125</v>
      </c>
      <c r="BE285" s="231">
        <f>IF(N285="základní",J285,0)</f>
        <v>0</v>
      </c>
      <c r="BF285" s="231">
        <f>IF(N285="snížená",J285,0)</f>
        <v>0</v>
      </c>
      <c r="BG285" s="231">
        <f>IF(N285="zákl. přenesená",J285,0)</f>
        <v>0</v>
      </c>
      <c r="BH285" s="231">
        <f>IF(N285="sníž. přenesená",J285,0)</f>
        <v>0</v>
      </c>
      <c r="BI285" s="231">
        <f>IF(N285="nulová",J285,0)</f>
        <v>0</v>
      </c>
      <c r="BJ285" s="16" t="s">
        <v>8</v>
      </c>
      <c r="BK285" s="231">
        <f>ROUND(I285*H285,0)</f>
        <v>0</v>
      </c>
      <c r="BL285" s="16" t="s">
        <v>230</v>
      </c>
      <c r="BM285" s="230" t="s">
        <v>454</v>
      </c>
    </row>
    <row r="286" s="2" customFormat="1" ht="16.5" customHeight="1">
      <c r="A286" s="37"/>
      <c r="B286" s="38"/>
      <c r="C286" s="254" t="s">
        <v>455</v>
      </c>
      <c r="D286" s="254" t="s">
        <v>170</v>
      </c>
      <c r="E286" s="255" t="s">
        <v>456</v>
      </c>
      <c r="F286" s="256" t="s">
        <v>457</v>
      </c>
      <c r="G286" s="257" t="s">
        <v>330</v>
      </c>
      <c r="H286" s="258">
        <v>11</v>
      </c>
      <c r="I286" s="259"/>
      <c r="J286" s="260">
        <f>ROUND(I286*H286,0)</f>
        <v>0</v>
      </c>
      <c r="K286" s="261"/>
      <c r="L286" s="262"/>
      <c r="M286" s="263" t="s">
        <v>1</v>
      </c>
      <c r="N286" s="264" t="s">
        <v>42</v>
      </c>
      <c r="O286" s="90"/>
      <c r="P286" s="228">
        <f>O286*H286</f>
        <v>0</v>
      </c>
      <c r="Q286" s="228">
        <v>0</v>
      </c>
      <c r="R286" s="228">
        <f>Q286*H286</f>
        <v>0</v>
      </c>
      <c r="S286" s="228">
        <v>0</v>
      </c>
      <c r="T286" s="229">
        <f>S286*H286</f>
        <v>0</v>
      </c>
      <c r="U286" s="37"/>
      <c r="V286" s="37"/>
      <c r="W286" s="37"/>
      <c r="X286" s="37"/>
      <c r="Y286" s="37"/>
      <c r="Z286" s="37"/>
      <c r="AA286" s="37"/>
      <c r="AB286" s="37"/>
      <c r="AC286" s="37"/>
      <c r="AD286" s="37"/>
      <c r="AE286" s="37"/>
      <c r="AR286" s="230" t="s">
        <v>313</v>
      </c>
      <c r="AT286" s="230" t="s">
        <v>170</v>
      </c>
      <c r="AU286" s="230" t="s">
        <v>86</v>
      </c>
      <c r="AY286" s="16" t="s">
        <v>125</v>
      </c>
      <c r="BE286" s="231">
        <f>IF(N286="základní",J286,0)</f>
        <v>0</v>
      </c>
      <c r="BF286" s="231">
        <f>IF(N286="snížená",J286,0)</f>
        <v>0</v>
      </c>
      <c r="BG286" s="231">
        <f>IF(N286="zákl. přenesená",J286,0)</f>
        <v>0</v>
      </c>
      <c r="BH286" s="231">
        <f>IF(N286="sníž. přenesená",J286,0)</f>
        <v>0</v>
      </c>
      <c r="BI286" s="231">
        <f>IF(N286="nulová",J286,0)</f>
        <v>0</v>
      </c>
      <c r="BJ286" s="16" t="s">
        <v>8</v>
      </c>
      <c r="BK286" s="231">
        <f>ROUND(I286*H286,0)</f>
        <v>0</v>
      </c>
      <c r="BL286" s="16" t="s">
        <v>230</v>
      </c>
      <c r="BM286" s="230" t="s">
        <v>458</v>
      </c>
    </row>
    <row r="287" s="2" customFormat="1" ht="24.15" customHeight="1">
      <c r="A287" s="37"/>
      <c r="B287" s="38"/>
      <c r="C287" s="218" t="s">
        <v>459</v>
      </c>
      <c r="D287" s="218" t="s">
        <v>128</v>
      </c>
      <c r="E287" s="219" t="s">
        <v>460</v>
      </c>
      <c r="F287" s="220" t="s">
        <v>461</v>
      </c>
      <c r="G287" s="221" t="s">
        <v>131</v>
      </c>
      <c r="H287" s="222">
        <v>44</v>
      </c>
      <c r="I287" s="223"/>
      <c r="J287" s="224">
        <f>ROUND(I287*H287,0)</f>
        <v>0</v>
      </c>
      <c r="K287" s="225"/>
      <c r="L287" s="43"/>
      <c r="M287" s="226" t="s">
        <v>1</v>
      </c>
      <c r="N287" s="227" t="s">
        <v>42</v>
      </c>
      <c r="O287" s="90"/>
      <c r="P287" s="228">
        <f>O287*H287</f>
        <v>0</v>
      </c>
      <c r="Q287" s="228">
        <v>0</v>
      </c>
      <c r="R287" s="228">
        <f>Q287*H287</f>
        <v>0</v>
      </c>
      <c r="S287" s="228">
        <v>0.00040000000000000002</v>
      </c>
      <c r="T287" s="229">
        <f>S287*H287</f>
        <v>0.017600000000000001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230</v>
      </c>
      <c r="AT287" s="230" t="s">
        <v>128</v>
      </c>
      <c r="AU287" s="230" t="s">
        <v>86</v>
      </c>
      <c r="AY287" s="16" t="s">
        <v>125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</v>
      </c>
      <c r="BK287" s="231">
        <f>ROUND(I287*H287,0)</f>
        <v>0</v>
      </c>
      <c r="BL287" s="16" t="s">
        <v>230</v>
      </c>
      <c r="BM287" s="230" t="s">
        <v>462</v>
      </c>
    </row>
    <row r="288" s="13" customFormat="1">
      <c r="A288" s="13"/>
      <c r="B288" s="232"/>
      <c r="C288" s="233"/>
      <c r="D288" s="234" t="s">
        <v>134</v>
      </c>
      <c r="E288" s="235" t="s">
        <v>1</v>
      </c>
      <c r="F288" s="236" t="s">
        <v>407</v>
      </c>
      <c r="G288" s="233"/>
      <c r="H288" s="237">
        <v>44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134</v>
      </c>
      <c r="AU288" s="243" t="s">
        <v>86</v>
      </c>
      <c r="AV288" s="13" t="s">
        <v>86</v>
      </c>
      <c r="AW288" s="13" t="s">
        <v>32</v>
      </c>
      <c r="AX288" s="13" t="s">
        <v>77</v>
      </c>
      <c r="AY288" s="243" t="s">
        <v>125</v>
      </c>
    </row>
    <row r="289" s="2" customFormat="1" ht="24.15" customHeight="1">
      <c r="A289" s="37"/>
      <c r="B289" s="38"/>
      <c r="C289" s="218" t="s">
        <v>463</v>
      </c>
      <c r="D289" s="218" t="s">
        <v>128</v>
      </c>
      <c r="E289" s="219" t="s">
        <v>464</v>
      </c>
      <c r="F289" s="220" t="s">
        <v>465</v>
      </c>
      <c r="G289" s="221" t="s">
        <v>131</v>
      </c>
      <c r="H289" s="222">
        <v>16.5</v>
      </c>
      <c r="I289" s="223"/>
      <c r="J289" s="224">
        <f>ROUND(I289*H289,0)</f>
        <v>0</v>
      </c>
      <c r="K289" s="225"/>
      <c r="L289" s="43"/>
      <c r="M289" s="226" t="s">
        <v>1</v>
      </c>
      <c r="N289" s="227" t="s">
        <v>42</v>
      </c>
      <c r="O289" s="90"/>
      <c r="P289" s="228">
        <f>O289*H289</f>
        <v>0</v>
      </c>
      <c r="Q289" s="228">
        <v>0</v>
      </c>
      <c r="R289" s="228">
        <f>Q289*H289</f>
        <v>0</v>
      </c>
      <c r="S289" s="228">
        <v>0.00062</v>
      </c>
      <c r="T289" s="229">
        <f>S289*H289</f>
        <v>0.01023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230</v>
      </c>
      <c r="AT289" s="230" t="s">
        <v>128</v>
      </c>
      <c r="AU289" s="230" t="s">
        <v>86</v>
      </c>
      <c r="AY289" s="16" t="s">
        <v>125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</v>
      </c>
      <c r="BK289" s="231">
        <f>ROUND(I289*H289,0)</f>
        <v>0</v>
      </c>
      <c r="BL289" s="16" t="s">
        <v>230</v>
      </c>
      <c r="BM289" s="230" t="s">
        <v>466</v>
      </c>
    </row>
    <row r="290" s="13" customFormat="1">
      <c r="A290" s="13"/>
      <c r="B290" s="232"/>
      <c r="C290" s="233"/>
      <c r="D290" s="234" t="s">
        <v>134</v>
      </c>
      <c r="E290" s="235" t="s">
        <v>1</v>
      </c>
      <c r="F290" s="236" t="s">
        <v>412</v>
      </c>
      <c r="G290" s="233"/>
      <c r="H290" s="237">
        <v>16.5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134</v>
      </c>
      <c r="AU290" s="243" t="s">
        <v>86</v>
      </c>
      <c r="AV290" s="13" t="s">
        <v>86</v>
      </c>
      <c r="AW290" s="13" t="s">
        <v>32</v>
      </c>
      <c r="AX290" s="13" t="s">
        <v>77</v>
      </c>
      <c r="AY290" s="243" t="s">
        <v>125</v>
      </c>
    </row>
    <row r="291" s="2" customFormat="1" ht="21.75" customHeight="1">
      <c r="A291" s="37"/>
      <c r="B291" s="38"/>
      <c r="C291" s="218" t="s">
        <v>467</v>
      </c>
      <c r="D291" s="218" t="s">
        <v>128</v>
      </c>
      <c r="E291" s="219" t="s">
        <v>468</v>
      </c>
      <c r="F291" s="220" t="s">
        <v>469</v>
      </c>
      <c r="G291" s="221" t="s">
        <v>330</v>
      </c>
      <c r="H291" s="222">
        <v>22</v>
      </c>
      <c r="I291" s="223"/>
      <c r="J291" s="224">
        <f>ROUND(I291*H291,0)</f>
        <v>0</v>
      </c>
      <c r="K291" s="225"/>
      <c r="L291" s="43"/>
      <c r="M291" s="226" t="s">
        <v>1</v>
      </c>
      <c r="N291" s="227" t="s">
        <v>42</v>
      </c>
      <c r="O291" s="90"/>
      <c r="P291" s="228">
        <f>O291*H291</f>
        <v>0</v>
      </c>
      <c r="Q291" s="228">
        <v>0</v>
      </c>
      <c r="R291" s="228">
        <f>Q291*H291</f>
        <v>0</v>
      </c>
      <c r="S291" s="228">
        <v>0.00025000000000000001</v>
      </c>
      <c r="T291" s="229">
        <f>S291*H291</f>
        <v>0.0054999999999999997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230</v>
      </c>
      <c r="AT291" s="230" t="s">
        <v>128</v>
      </c>
      <c r="AU291" s="230" t="s">
        <v>86</v>
      </c>
      <c r="AY291" s="16" t="s">
        <v>125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</v>
      </c>
      <c r="BK291" s="231">
        <f>ROUND(I291*H291,0)</f>
        <v>0</v>
      </c>
      <c r="BL291" s="16" t="s">
        <v>230</v>
      </c>
      <c r="BM291" s="230" t="s">
        <v>470</v>
      </c>
    </row>
    <row r="292" s="13" customFormat="1">
      <c r="A292" s="13"/>
      <c r="B292" s="232"/>
      <c r="C292" s="233"/>
      <c r="D292" s="234" t="s">
        <v>134</v>
      </c>
      <c r="E292" s="235" t="s">
        <v>1</v>
      </c>
      <c r="F292" s="236" t="s">
        <v>429</v>
      </c>
      <c r="G292" s="233"/>
      <c r="H292" s="237">
        <v>22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134</v>
      </c>
      <c r="AU292" s="243" t="s">
        <v>86</v>
      </c>
      <c r="AV292" s="13" t="s">
        <v>86</v>
      </c>
      <c r="AW292" s="13" t="s">
        <v>32</v>
      </c>
      <c r="AX292" s="13" t="s">
        <v>77</v>
      </c>
      <c r="AY292" s="243" t="s">
        <v>125</v>
      </c>
    </row>
    <row r="293" s="2" customFormat="1" ht="24.15" customHeight="1">
      <c r="A293" s="37"/>
      <c r="B293" s="38"/>
      <c r="C293" s="218" t="s">
        <v>471</v>
      </c>
      <c r="D293" s="218" t="s">
        <v>128</v>
      </c>
      <c r="E293" s="219" t="s">
        <v>472</v>
      </c>
      <c r="F293" s="220" t="s">
        <v>473</v>
      </c>
      <c r="G293" s="221" t="s">
        <v>330</v>
      </c>
      <c r="H293" s="222">
        <v>44</v>
      </c>
      <c r="I293" s="223"/>
      <c r="J293" s="224">
        <f>ROUND(I293*H293,0)</f>
        <v>0</v>
      </c>
      <c r="K293" s="225"/>
      <c r="L293" s="43"/>
      <c r="M293" s="226" t="s">
        <v>1</v>
      </c>
      <c r="N293" s="227" t="s">
        <v>42</v>
      </c>
      <c r="O293" s="90"/>
      <c r="P293" s="228">
        <f>O293*H293</f>
        <v>0</v>
      </c>
      <c r="Q293" s="228">
        <v>0</v>
      </c>
      <c r="R293" s="228">
        <f>Q293*H293</f>
        <v>0</v>
      </c>
      <c r="S293" s="228">
        <v>0.00021000000000000001</v>
      </c>
      <c r="T293" s="229">
        <f>S293*H293</f>
        <v>0.0092399999999999999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230" t="s">
        <v>230</v>
      </c>
      <c r="AT293" s="230" t="s">
        <v>128</v>
      </c>
      <c r="AU293" s="230" t="s">
        <v>86</v>
      </c>
      <c r="AY293" s="16" t="s">
        <v>125</v>
      </c>
      <c r="BE293" s="231">
        <f>IF(N293="základní",J293,0)</f>
        <v>0</v>
      </c>
      <c r="BF293" s="231">
        <f>IF(N293="snížená",J293,0)</f>
        <v>0</v>
      </c>
      <c r="BG293" s="231">
        <f>IF(N293="zákl. přenesená",J293,0)</f>
        <v>0</v>
      </c>
      <c r="BH293" s="231">
        <f>IF(N293="sníž. přenesená",J293,0)</f>
        <v>0</v>
      </c>
      <c r="BI293" s="231">
        <f>IF(N293="nulová",J293,0)</f>
        <v>0</v>
      </c>
      <c r="BJ293" s="16" t="s">
        <v>8</v>
      </c>
      <c r="BK293" s="231">
        <f>ROUND(I293*H293,0)</f>
        <v>0</v>
      </c>
      <c r="BL293" s="16" t="s">
        <v>230</v>
      </c>
      <c r="BM293" s="230" t="s">
        <v>474</v>
      </c>
    </row>
    <row r="294" s="13" customFormat="1">
      <c r="A294" s="13"/>
      <c r="B294" s="232"/>
      <c r="C294" s="233"/>
      <c r="D294" s="234" t="s">
        <v>134</v>
      </c>
      <c r="E294" s="235" t="s">
        <v>1</v>
      </c>
      <c r="F294" s="236" t="s">
        <v>407</v>
      </c>
      <c r="G294" s="233"/>
      <c r="H294" s="237">
        <v>44</v>
      </c>
      <c r="I294" s="238"/>
      <c r="J294" s="233"/>
      <c r="K294" s="233"/>
      <c r="L294" s="239"/>
      <c r="M294" s="240"/>
      <c r="N294" s="241"/>
      <c r="O294" s="241"/>
      <c r="P294" s="241"/>
      <c r="Q294" s="241"/>
      <c r="R294" s="241"/>
      <c r="S294" s="241"/>
      <c r="T294" s="24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3" t="s">
        <v>134</v>
      </c>
      <c r="AU294" s="243" t="s">
        <v>86</v>
      </c>
      <c r="AV294" s="13" t="s">
        <v>86</v>
      </c>
      <c r="AW294" s="13" t="s">
        <v>32</v>
      </c>
      <c r="AX294" s="13" t="s">
        <v>77</v>
      </c>
      <c r="AY294" s="243" t="s">
        <v>125</v>
      </c>
    </row>
    <row r="295" s="2" customFormat="1" ht="24.15" customHeight="1">
      <c r="A295" s="37"/>
      <c r="B295" s="38"/>
      <c r="C295" s="218" t="s">
        <v>475</v>
      </c>
      <c r="D295" s="218" t="s">
        <v>128</v>
      </c>
      <c r="E295" s="219" t="s">
        <v>476</v>
      </c>
      <c r="F295" s="220" t="s">
        <v>477</v>
      </c>
      <c r="G295" s="221" t="s">
        <v>330</v>
      </c>
      <c r="H295" s="222">
        <v>11</v>
      </c>
      <c r="I295" s="223"/>
      <c r="J295" s="224">
        <f>ROUND(I295*H295,0)</f>
        <v>0</v>
      </c>
      <c r="K295" s="225"/>
      <c r="L295" s="43"/>
      <c r="M295" s="226" t="s">
        <v>1</v>
      </c>
      <c r="N295" s="227" t="s">
        <v>42</v>
      </c>
      <c r="O295" s="90"/>
      <c r="P295" s="228">
        <f>O295*H295</f>
        <v>0</v>
      </c>
      <c r="Q295" s="228">
        <v>0</v>
      </c>
      <c r="R295" s="228">
        <f>Q295*H295</f>
        <v>0</v>
      </c>
      <c r="S295" s="228">
        <v>0.0025999999999999999</v>
      </c>
      <c r="T295" s="229">
        <f>S295*H295</f>
        <v>0.0286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230</v>
      </c>
      <c r="AT295" s="230" t="s">
        <v>128</v>
      </c>
      <c r="AU295" s="230" t="s">
        <v>86</v>
      </c>
      <c r="AY295" s="16" t="s">
        <v>125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</v>
      </c>
      <c r="BK295" s="231">
        <f>ROUND(I295*H295,0)</f>
        <v>0</v>
      </c>
      <c r="BL295" s="16" t="s">
        <v>230</v>
      </c>
      <c r="BM295" s="230" t="s">
        <v>478</v>
      </c>
    </row>
    <row r="296" s="2" customFormat="1" ht="24.15" customHeight="1">
      <c r="A296" s="37"/>
      <c r="B296" s="38"/>
      <c r="C296" s="218" t="s">
        <v>479</v>
      </c>
      <c r="D296" s="218" t="s">
        <v>128</v>
      </c>
      <c r="E296" s="219" t="s">
        <v>480</v>
      </c>
      <c r="F296" s="220" t="s">
        <v>481</v>
      </c>
      <c r="G296" s="221" t="s">
        <v>330</v>
      </c>
      <c r="H296" s="222">
        <v>1</v>
      </c>
      <c r="I296" s="223"/>
      <c r="J296" s="224">
        <f>ROUND(I296*H296,0)</f>
        <v>0</v>
      </c>
      <c r="K296" s="225"/>
      <c r="L296" s="43"/>
      <c r="M296" s="226" t="s">
        <v>1</v>
      </c>
      <c r="N296" s="227" t="s">
        <v>42</v>
      </c>
      <c r="O296" s="90"/>
      <c r="P296" s="228">
        <f>O296*H296</f>
        <v>0</v>
      </c>
      <c r="Q296" s="228">
        <v>0</v>
      </c>
      <c r="R296" s="228">
        <f>Q296*H296</f>
        <v>0</v>
      </c>
      <c r="S296" s="228">
        <v>0</v>
      </c>
      <c r="T296" s="229">
        <f>S296*H296</f>
        <v>0</v>
      </c>
      <c r="U296" s="37"/>
      <c r="V296" s="37"/>
      <c r="W296" s="37"/>
      <c r="X296" s="37"/>
      <c r="Y296" s="37"/>
      <c r="Z296" s="37"/>
      <c r="AA296" s="37"/>
      <c r="AB296" s="37"/>
      <c r="AC296" s="37"/>
      <c r="AD296" s="37"/>
      <c r="AE296" s="37"/>
      <c r="AR296" s="230" t="s">
        <v>230</v>
      </c>
      <c r="AT296" s="230" t="s">
        <v>128</v>
      </c>
      <c r="AU296" s="230" t="s">
        <v>86</v>
      </c>
      <c r="AY296" s="16" t="s">
        <v>125</v>
      </c>
      <c r="BE296" s="231">
        <f>IF(N296="základní",J296,0)</f>
        <v>0</v>
      </c>
      <c r="BF296" s="231">
        <f>IF(N296="snížená",J296,0)</f>
        <v>0</v>
      </c>
      <c r="BG296" s="231">
        <f>IF(N296="zákl. přenesená",J296,0)</f>
        <v>0</v>
      </c>
      <c r="BH296" s="231">
        <f>IF(N296="sníž. přenesená",J296,0)</f>
        <v>0</v>
      </c>
      <c r="BI296" s="231">
        <f>IF(N296="nulová",J296,0)</f>
        <v>0</v>
      </c>
      <c r="BJ296" s="16" t="s">
        <v>8</v>
      </c>
      <c r="BK296" s="231">
        <f>ROUND(I296*H296,0)</f>
        <v>0</v>
      </c>
      <c r="BL296" s="16" t="s">
        <v>230</v>
      </c>
      <c r="BM296" s="230" t="s">
        <v>482</v>
      </c>
    </row>
    <row r="297" s="2" customFormat="1" ht="24.15" customHeight="1">
      <c r="A297" s="37"/>
      <c r="B297" s="38"/>
      <c r="C297" s="218" t="s">
        <v>483</v>
      </c>
      <c r="D297" s="218" t="s">
        <v>128</v>
      </c>
      <c r="E297" s="219" t="s">
        <v>484</v>
      </c>
      <c r="F297" s="220" t="s">
        <v>485</v>
      </c>
      <c r="G297" s="221" t="s">
        <v>486</v>
      </c>
      <c r="H297" s="222">
        <v>5</v>
      </c>
      <c r="I297" s="223"/>
      <c r="J297" s="224">
        <f>ROUND(I297*H297,0)</f>
        <v>0</v>
      </c>
      <c r="K297" s="225"/>
      <c r="L297" s="43"/>
      <c r="M297" s="226" t="s">
        <v>1</v>
      </c>
      <c r="N297" s="227" t="s">
        <v>42</v>
      </c>
      <c r="O297" s="90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230</v>
      </c>
      <c r="AT297" s="230" t="s">
        <v>128</v>
      </c>
      <c r="AU297" s="230" t="s">
        <v>86</v>
      </c>
      <c r="AY297" s="16" t="s">
        <v>125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</v>
      </c>
      <c r="BK297" s="231">
        <f>ROUND(I297*H297,0)</f>
        <v>0</v>
      </c>
      <c r="BL297" s="16" t="s">
        <v>230</v>
      </c>
      <c r="BM297" s="230" t="s">
        <v>487</v>
      </c>
    </row>
    <row r="298" s="2" customFormat="1" ht="33" customHeight="1">
      <c r="A298" s="37"/>
      <c r="B298" s="38"/>
      <c r="C298" s="218" t="s">
        <v>488</v>
      </c>
      <c r="D298" s="218" t="s">
        <v>128</v>
      </c>
      <c r="E298" s="219" t="s">
        <v>489</v>
      </c>
      <c r="F298" s="220" t="s">
        <v>490</v>
      </c>
      <c r="G298" s="221" t="s">
        <v>486</v>
      </c>
      <c r="H298" s="222">
        <v>5</v>
      </c>
      <c r="I298" s="223"/>
      <c r="J298" s="224">
        <f>ROUND(I298*H298,0)</f>
        <v>0</v>
      </c>
      <c r="K298" s="225"/>
      <c r="L298" s="43"/>
      <c r="M298" s="226" t="s">
        <v>1</v>
      </c>
      <c r="N298" s="227" t="s">
        <v>42</v>
      </c>
      <c r="O298" s="90"/>
      <c r="P298" s="228">
        <f>O298*H298</f>
        <v>0</v>
      </c>
      <c r="Q298" s="228">
        <v>0</v>
      </c>
      <c r="R298" s="228">
        <f>Q298*H298</f>
        <v>0</v>
      </c>
      <c r="S298" s="228">
        <v>0</v>
      </c>
      <c r="T298" s="229">
        <f>S298*H298</f>
        <v>0</v>
      </c>
      <c r="U298" s="37"/>
      <c r="V298" s="37"/>
      <c r="W298" s="37"/>
      <c r="X298" s="37"/>
      <c r="Y298" s="37"/>
      <c r="Z298" s="37"/>
      <c r="AA298" s="37"/>
      <c r="AB298" s="37"/>
      <c r="AC298" s="37"/>
      <c r="AD298" s="37"/>
      <c r="AE298" s="37"/>
      <c r="AR298" s="230" t="s">
        <v>230</v>
      </c>
      <c r="AT298" s="230" t="s">
        <v>128</v>
      </c>
      <c r="AU298" s="230" t="s">
        <v>86</v>
      </c>
      <c r="AY298" s="16" t="s">
        <v>125</v>
      </c>
      <c r="BE298" s="231">
        <f>IF(N298="základní",J298,0)</f>
        <v>0</v>
      </c>
      <c r="BF298" s="231">
        <f>IF(N298="snížená",J298,0)</f>
        <v>0</v>
      </c>
      <c r="BG298" s="231">
        <f>IF(N298="zákl. přenesená",J298,0)</f>
        <v>0</v>
      </c>
      <c r="BH298" s="231">
        <f>IF(N298="sníž. přenesená",J298,0)</f>
        <v>0</v>
      </c>
      <c r="BI298" s="231">
        <f>IF(N298="nulová",J298,0)</f>
        <v>0</v>
      </c>
      <c r="BJ298" s="16" t="s">
        <v>8</v>
      </c>
      <c r="BK298" s="231">
        <f>ROUND(I298*H298,0)</f>
        <v>0</v>
      </c>
      <c r="BL298" s="16" t="s">
        <v>230</v>
      </c>
      <c r="BM298" s="230" t="s">
        <v>491</v>
      </c>
    </row>
    <row r="299" s="2" customFormat="1" ht="24.15" customHeight="1">
      <c r="A299" s="37"/>
      <c r="B299" s="38"/>
      <c r="C299" s="218" t="s">
        <v>492</v>
      </c>
      <c r="D299" s="218" t="s">
        <v>128</v>
      </c>
      <c r="E299" s="219" t="s">
        <v>493</v>
      </c>
      <c r="F299" s="220" t="s">
        <v>494</v>
      </c>
      <c r="G299" s="221" t="s">
        <v>495</v>
      </c>
      <c r="H299" s="265"/>
      <c r="I299" s="223"/>
      <c r="J299" s="224">
        <f>ROUND(I299*H299,0)</f>
        <v>0</v>
      </c>
      <c r="K299" s="225"/>
      <c r="L299" s="43"/>
      <c r="M299" s="226" t="s">
        <v>1</v>
      </c>
      <c r="N299" s="227" t="s">
        <v>42</v>
      </c>
      <c r="O299" s="90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230</v>
      </c>
      <c r="AT299" s="230" t="s">
        <v>128</v>
      </c>
      <c r="AU299" s="230" t="s">
        <v>86</v>
      </c>
      <c r="AY299" s="16" t="s">
        <v>125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8</v>
      </c>
      <c r="BK299" s="231">
        <f>ROUND(I299*H299,0)</f>
        <v>0</v>
      </c>
      <c r="BL299" s="16" t="s">
        <v>230</v>
      </c>
      <c r="BM299" s="230" t="s">
        <v>496</v>
      </c>
    </row>
    <row r="300" s="12" customFormat="1" ht="22.8" customHeight="1">
      <c r="A300" s="12"/>
      <c r="B300" s="202"/>
      <c r="C300" s="203"/>
      <c r="D300" s="204" t="s">
        <v>76</v>
      </c>
      <c r="E300" s="216" t="s">
        <v>497</v>
      </c>
      <c r="F300" s="216" t="s">
        <v>498</v>
      </c>
      <c r="G300" s="203"/>
      <c r="H300" s="203"/>
      <c r="I300" s="206"/>
      <c r="J300" s="217">
        <f>BK300</f>
        <v>0</v>
      </c>
      <c r="K300" s="203"/>
      <c r="L300" s="208"/>
      <c r="M300" s="209"/>
      <c r="N300" s="210"/>
      <c r="O300" s="210"/>
      <c r="P300" s="211">
        <f>SUM(P301:P321)</f>
        <v>0</v>
      </c>
      <c r="Q300" s="210"/>
      <c r="R300" s="211">
        <f>SUM(R301:R321)</f>
        <v>0.010828000000000001</v>
      </c>
      <c r="S300" s="210"/>
      <c r="T300" s="212">
        <f>SUM(T301:T321)</f>
        <v>0.67528600000000005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3" t="s">
        <v>86</v>
      </c>
      <c r="AT300" s="214" t="s">
        <v>76</v>
      </c>
      <c r="AU300" s="214" t="s">
        <v>8</v>
      </c>
      <c r="AY300" s="213" t="s">
        <v>125</v>
      </c>
      <c r="BK300" s="215">
        <f>SUM(BK301:BK321)</f>
        <v>0</v>
      </c>
    </row>
    <row r="301" s="2" customFormat="1" ht="24.15" customHeight="1">
      <c r="A301" s="37"/>
      <c r="B301" s="38"/>
      <c r="C301" s="218" t="s">
        <v>499</v>
      </c>
      <c r="D301" s="218" t="s">
        <v>128</v>
      </c>
      <c r="E301" s="219" t="s">
        <v>500</v>
      </c>
      <c r="F301" s="220" t="s">
        <v>501</v>
      </c>
      <c r="G301" s="221" t="s">
        <v>330</v>
      </c>
      <c r="H301" s="222">
        <v>9</v>
      </c>
      <c r="I301" s="223"/>
      <c r="J301" s="224">
        <f>ROUND(I301*H301,0)</f>
        <v>0</v>
      </c>
      <c r="K301" s="225"/>
      <c r="L301" s="43"/>
      <c r="M301" s="226" t="s">
        <v>1</v>
      </c>
      <c r="N301" s="227" t="s">
        <v>42</v>
      </c>
      <c r="O301" s="90"/>
      <c r="P301" s="228">
        <f>O301*H301</f>
        <v>0</v>
      </c>
      <c r="Q301" s="228">
        <v>0</v>
      </c>
      <c r="R301" s="228">
        <f>Q301*H301</f>
        <v>0</v>
      </c>
      <c r="S301" s="228">
        <v>0</v>
      </c>
      <c r="T301" s="229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230" t="s">
        <v>230</v>
      </c>
      <c r="AT301" s="230" t="s">
        <v>128</v>
      </c>
      <c r="AU301" s="230" t="s">
        <v>86</v>
      </c>
      <c r="AY301" s="16" t="s">
        <v>125</v>
      </c>
      <c r="BE301" s="231">
        <f>IF(N301="základní",J301,0)</f>
        <v>0</v>
      </c>
      <c r="BF301" s="231">
        <f>IF(N301="snížená",J301,0)</f>
        <v>0</v>
      </c>
      <c r="BG301" s="231">
        <f>IF(N301="zákl. přenesená",J301,0)</f>
        <v>0</v>
      </c>
      <c r="BH301" s="231">
        <f>IF(N301="sníž. přenesená",J301,0)</f>
        <v>0</v>
      </c>
      <c r="BI301" s="231">
        <f>IF(N301="nulová",J301,0)</f>
        <v>0</v>
      </c>
      <c r="BJ301" s="16" t="s">
        <v>8</v>
      </c>
      <c r="BK301" s="231">
        <f>ROUND(I301*H301,0)</f>
        <v>0</v>
      </c>
      <c r="BL301" s="16" t="s">
        <v>230</v>
      </c>
      <c r="BM301" s="230" t="s">
        <v>502</v>
      </c>
    </row>
    <row r="302" s="13" customFormat="1">
      <c r="A302" s="13"/>
      <c r="B302" s="232"/>
      <c r="C302" s="233"/>
      <c r="D302" s="234" t="s">
        <v>134</v>
      </c>
      <c r="E302" s="235" t="s">
        <v>1</v>
      </c>
      <c r="F302" s="236" t="s">
        <v>503</v>
      </c>
      <c r="G302" s="233"/>
      <c r="H302" s="237">
        <v>9</v>
      </c>
      <c r="I302" s="238"/>
      <c r="J302" s="233"/>
      <c r="K302" s="233"/>
      <c r="L302" s="239"/>
      <c r="M302" s="240"/>
      <c r="N302" s="241"/>
      <c r="O302" s="241"/>
      <c r="P302" s="241"/>
      <c r="Q302" s="241"/>
      <c r="R302" s="241"/>
      <c r="S302" s="241"/>
      <c r="T302" s="24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3" t="s">
        <v>134</v>
      </c>
      <c r="AU302" s="243" t="s">
        <v>86</v>
      </c>
      <c r="AV302" s="13" t="s">
        <v>86</v>
      </c>
      <c r="AW302" s="13" t="s">
        <v>32</v>
      </c>
      <c r="AX302" s="13" t="s">
        <v>77</v>
      </c>
      <c r="AY302" s="243" t="s">
        <v>125</v>
      </c>
    </row>
    <row r="303" s="2" customFormat="1" ht="16.5" customHeight="1">
      <c r="A303" s="37"/>
      <c r="B303" s="38"/>
      <c r="C303" s="218" t="s">
        <v>504</v>
      </c>
      <c r="D303" s="218" t="s">
        <v>128</v>
      </c>
      <c r="E303" s="219" t="s">
        <v>505</v>
      </c>
      <c r="F303" s="220" t="s">
        <v>506</v>
      </c>
      <c r="G303" s="221" t="s">
        <v>131</v>
      </c>
      <c r="H303" s="222">
        <v>68.200000000000003</v>
      </c>
      <c r="I303" s="223"/>
      <c r="J303" s="224">
        <f>ROUND(I303*H303,0)</f>
        <v>0</v>
      </c>
      <c r="K303" s="225"/>
      <c r="L303" s="43"/>
      <c r="M303" s="226" t="s">
        <v>1</v>
      </c>
      <c r="N303" s="227" t="s">
        <v>42</v>
      </c>
      <c r="O303" s="90"/>
      <c r="P303" s="228">
        <f>O303*H303</f>
        <v>0</v>
      </c>
      <c r="Q303" s="228">
        <v>0</v>
      </c>
      <c r="R303" s="228">
        <f>Q303*H303</f>
        <v>0</v>
      </c>
      <c r="S303" s="228">
        <v>0.00167</v>
      </c>
      <c r="T303" s="229">
        <f>S303*H303</f>
        <v>0.11389400000000001</v>
      </c>
      <c r="U303" s="37"/>
      <c r="V303" s="37"/>
      <c r="W303" s="37"/>
      <c r="X303" s="37"/>
      <c r="Y303" s="37"/>
      <c r="Z303" s="37"/>
      <c r="AA303" s="37"/>
      <c r="AB303" s="37"/>
      <c r="AC303" s="37"/>
      <c r="AD303" s="37"/>
      <c r="AE303" s="37"/>
      <c r="AR303" s="230" t="s">
        <v>230</v>
      </c>
      <c r="AT303" s="230" t="s">
        <v>128</v>
      </c>
      <c r="AU303" s="230" t="s">
        <v>86</v>
      </c>
      <c r="AY303" s="16" t="s">
        <v>125</v>
      </c>
      <c r="BE303" s="231">
        <f>IF(N303="základní",J303,0)</f>
        <v>0</v>
      </c>
      <c r="BF303" s="231">
        <f>IF(N303="snížená",J303,0)</f>
        <v>0</v>
      </c>
      <c r="BG303" s="231">
        <f>IF(N303="zákl. přenesená",J303,0)</f>
        <v>0</v>
      </c>
      <c r="BH303" s="231">
        <f>IF(N303="sníž. přenesená",J303,0)</f>
        <v>0</v>
      </c>
      <c r="BI303" s="231">
        <f>IF(N303="nulová",J303,0)</f>
        <v>0</v>
      </c>
      <c r="BJ303" s="16" t="s">
        <v>8</v>
      </c>
      <c r="BK303" s="231">
        <f>ROUND(I303*H303,0)</f>
        <v>0</v>
      </c>
      <c r="BL303" s="16" t="s">
        <v>230</v>
      </c>
      <c r="BM303" s="230" t="s">
        <v>507</v>
      </c>
    </row>
    <row r="304" s="2" customFormat="1" ht="16.5" customHeight="1">
      <c r="A304" s="37"/>
      <c r="B304" s="38"/>
      <c r="C304" s="218" t="s">
        <v>508</v>
      </c>
      <c r="D304" s="218" t="s">
        <v>128</v>
      </c>
      <c r="E304" s="219" t="s">
        <v>509</v>
      </c>
      <c r="F304" s="220" t="s">
        <v>510</v>
      </c>
      <c r="G304" s="221" t="s">
        <v>131</v>
      </c>
      <c r="H304" s="222">
        <v>145</v>
      </c>
      <c r="I304" s="223"/>
      <c r="J304" s="224">
        <f>ROUND(I304*H304,0)</f>
        <v>0</v>
      </c>
      <c r="K304" s="225"/>
      <c r="L304" s="43"/>
      <c r="M304" s="226" t="s">
        <v>1</v>
      </c>
      <c r="N304" s="227" t="s">
        <v>42</v>
      </c>
      <c r="O304" s="90"/>
      <c r="P304" s="228">
        <f>O304*H304</f>
        <v>0</v>
      </c>
      <c r="Q304" s="228">
        <v>0</v>
      </c>
      <c r="R304" s="228">
        <f>Q304*H304</f>
        <v>0</v>
      </c>
      <c r="S304" s="228">
        <v>0.0025999999999999999</v>
      </c>
      <c r="T304" s="229">
        <f>S304*H304</f>
        <v>0.377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0" t="s">
        <v>230</v>
      </c>
      <c r="AT304" s="230" t="s">
        <v>128</v>
      </c>
      <c r="AU304" s="230" t="s">
        <v>86</v>
      </c>
      <c r="AY304" s="16" t="s">
        <v>125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6" t="s">
        <v>8</v>
      </c>
      <c r="BK304" s="231">
        <f>ROUND(I304*H304,0)</f>
        <v>0</v>
      </c>
      <c r="BL304" s="16" t="s">
        <v>230</v>
      </c>
      <c r="BM304" s="230" t="s">
        <v>511</v>
      </c>
    </row>
    <row r="305" s="2" customFormat="1" ht="16.5" customHeight="1">
      <c r="A305" s="37"/>
      <c r="B305" s="38"/>
      <c r="C305" s="218" t="s">
        <v>512</v>
      </c>
      <c r="D305" s="218" t="s">
        <v>128</v>
      </c>
      <c r="E305" s="219" t="s">
        <v>513</v>
      </c>
      <c r="F305" s="220" t="s">
        <v>514</v>
      </c>
      <c r="G305" s="221" t="s">
        <v>131</v>
      </c>
      <c r="H305" s="222">
        <v>46.799999999999997</v>
      </c>
      <c r="I305" s="223"/>
      <c r="J305" s="224">
        <f>ROUND(I305*H305,0)</f>
        <v>0</v>
      </c>
      <c r="K305" s="225"/>
      <c r="L305" s="43"/>
      <c r="M305" s="226" t="s">
        <v>1</v>
      </c>
      <c r="N305" s="227" t="s">
        <v>42</v>
      </c>
      <c r="O305" s="90"/>
      <c r="P305" s="228">
        <f>O305*H305</f>
        <v>0</v>
      </c>
      <c r="Q305" s="228">
        <v>0</v>
      </c>
      <c r="R305" s="228">
        <f>Q305*H305</f>
        <v>0</v>
      </c>
      <c r="S305" s="228">
        <v>0.0039399999999999999</v>
      </c>
      <c r="T305" s="229">
        <f>S305*H305</f>
        <v>0.18439199999999997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230" t="s">
        <v>230</v>
      </c>
      <c r="AT305" s="230" t="s">
        <v>128</v>
      </c>
      <c r="AU305" s="230" t="s">
        <v>86</v>
      </c>
      <c r="AY305" s="16" t="s">
        <v>125</v>
      </c>
      <c r="BE305" s="231">
        <f>IF(N305="základní",J305,0)</f>
        <v>0</v>
      </c>
      <c r="BF305" s="231">
        <f>IF(N305="snížená",J305,0)</f>
        <v>0</v>
      </c>
      <c r="BG305" s="231">
        <f>IF(N305="zákl. přenesená",J305,0)</f>
        <v>0</v>
      </c>
      <c r="BH305" s="231">
        <f>IF(N305="sníž. přenesená",J305,0)</f>
        <v>0</v>
      </c>
      <c r="BI305" s="231">
        <f>IF(N305="nulová",J305,0)</f>
        <v>0</v>
      </c>
      <c r="BJ305" s="16" t="s">
        <v>8</v>
      </c>
      <c r="BK305" s="231">
        <f>ROUND(I305*H305,0)</f>
        <v>0</v>
      </c>
      <c r="BL305" s="16" t="s">
        <v>230</v>
      </c>
      <c r="BM305" s="230" t="s">
        <v>515</v>
      </c>
    </row>
    <row r="306" s="2" customFormat="1" ht="21.75" customHeight="1">
      <c r="A306" s="37"/>
      <c r="B306" s="38"/>
      <c r="C306" s="218" t="s">
        <v>516</v>
      </c>
      <c r="D306" s="218" t="s">
        <v>128</v>
      </c>
      <c r="E306" s="219" t="s">
        <v>517</v>
      </c>
      <c r="F306" s="220" t="s">
        <v>518</v>
      </c>
      <c r="G306" s="221" t="s">
        <v>131</v>
      </c>
      <c r="H306" s="222">
        <v>68.200000000000003</v>
      </c>
      <c r="I306" s="223"/>
      <c r="J306" s="224">
        <f>ROUND(I306*H306,0)</f>
        <v>0</v>
      </c>
      <c r="K306" s="225"/>
      <c r="L306" s="43"/>
      <c r="M306" s="226" t="s">
        <v>1</v>
      </c>
      <c r="N306" s="227" t="s">
        <v>42</v>
      </c>
      <c r="O306" s="90"/>
      <c r="P306" s="228">
        <f>O306*H306</f>
        <v>0</v>
      </c>
      <c r="Q306" s="228">
        <v>4.0000000000000003E-05</v>
      </c>
      <c r="R306" s="228">
        <f>Q306*H306</f>
        <v>0.0027280000000000004</v>
      </c>
      <c r="S306" s="228">
        <v>0</v>
      </c>
      <c r="T306" s="229">
        <f>S306*H306</f>
        <v>0</v>
      </c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  <c r="AR306" s="230" t="s">
        <v>230</v>
      </c>
      <c r="AT306" s="230" t="s">
        <v>128</v>
      </c>
      <c r="AU306" s="230" t="s">
        <v>86</v>
      </c>
      <c r="AY306" s="16" t="s">
        <v>125</v>
      </c>
      <c r="BE306" s="231">
        <f>IF(N306="základní",J306,0)</f>
        <v>0</v>
      </c>
      <c r="BF306" s="231">
        <f>IF(N306="snížená",J306,0)</f>
        <v>0</v>
      </c>
      <c r="BG306" s="231">
        <f>IF(N306="zákl. přenesená",J306,0)</f>
        <v>0</v>
      </c>
      <c r="BH306" s="231">
        <f>IF(N306="sníž. přenesená",J306,0)</f>
        <v>0</v>
      </c>
      <c r="BI306" s="231">
        <f>IF(N306="nulová",J306,0)</f>
        <v>0</v>
      </c>
      <c r="BJ306" s="16" t="s">
        <v>8</v>
      </c>
      <c r="BK306" s="231">
        <f>ROUND(I306*H306,0)</f>
        <v>0</v>
      </c>
      <c r="BL306" s="16" t="s">
        <v>230</v>
      </c>
      <c r="BM306" s="230" t="s">
        <v>519</v>
      </c>
    </row>
    <row r="307" s="13" customFormat="1">
      <c r="A307" s="13"/>
      <c r="B307" s="232"/>
      <c r="C307" s="233"/>
      <c r="D307" s="234" t="s">
        <v>134</v>
      </c>
      <c r="E307" s="235" t="s">
        <v>1</v>
      </c>
      <c r="F307" s="236" t="s">
        <v>520</v>
      </c>
      <c r="G307" s="233"/>
      <c r="H307" s="237">
        <v>68.200000000000003</v>
      </c>
      <c r="I307" s="238"/>
      <c r="J307" s="233"/>
      <c r="K307" s="233"/>
      <c r="L307" s="239"/>
      <c r="M307" s="240"/>
      <c r="N307" s="241"/>
      <c r="O307" s="241"/>
      <c r="P307" s="241"/>
      <c r="Q307" s="241"/>
      <c r="R307" s="241"/>
      <c r="S307" s="241"/>
      <c r="T307" s="24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3" t="s">
        <v>134</v>
      </c>
      <c r="AU307" s="243" t="s">
        <v>86</v>
      </c>
      <c r="AV307" s="13" t="s">
        <v>86</v>
      </c>
      <c r="AW307" s="13" t="s">
        <v>32</v>
      </c>
      <c r="AX307" s="13" t="s">
        <v>77</v>
      </c>
      <c r="AY307" s="243" t="s">
        <v>125</v>
      </c>
    </row>
    <row r="308" s="2" customFormat="1" ht="33" customHeight="1">
      <c r="A308" s="37"/>
      <c r="B308" s="38"/>
      <c r="C308" s="254" t="s">
        <v>521</v>
      </c>
      <c r="D308" s="254" t="s">
        <v>170</v>
      </c>
      <c r="E308" s="255" t="s">
        <v>522</v>
      </c>
      <c r="F308" s="256" t="s">
        <v>523</v>
      </c>
      <c r="G308" s="257" t="s">
        <v>486</v>
      </c>
      <c r="H308" s="258">
        <v>36</v>
      </c>
      <c r="I308" s="259"/>
      <c r="J308" s="260">
        <f>ROUND(I308*H308,0)</f>
        <v>0</v>
      </c>
      <c r="K308" s="261"/>
      <c r="L308" s="262"/>
      <c r="M308" s="263" t="s">
        <v>1</v>
      </c>
      <c r="N308" s="264" t="s">
        <v>42</v>
      </c>
      <c r="O308" s="90"/>
      <c r="P308" s="228">
        <f>O308*H308</f>
        <v>0</v>
      </c>
      <c r="Q308" s="228">
        <v>0</v>
      </c>
      <c r="R308" s="228">
        <f>Q308*H308</f>
        <v>0</v>
      </c>
      <c r="S308" s="228">
        <v>0</v>
      </c>
      <c r="T308" s="229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230" t="s">
        <v>313</v>
      </c>
      <c r="AT308" s="230" t="s">
        <v>170</v>
      </c>
      <c r="AU308" s="230" t="s">
        <v>86</v>
      </c>
      <c r="AY308" s="16" t="s">
        <v>125</v>
      </c>
      <c r="BE308" s="231">
        <f>IF(N308="základní",J308,0)</f>
        <v>0</v>
      </c>
      <c r="BF308" s="231">
        <f>IF(N308="snížená",J308,0)</f>
        <v>0</v>
      </c>
      <c r="BG308" s="231">
        <f>IF(N308="zákl. přenesená",J308,0)</f>
        <v>0</v>
      </c>
      <c r="BH308" s="231">
        <f>IF(N308="sníž. přenesená",J308,0)</f>
        <v>0</v>
      </c>
      <c r="BI308" s="231">
        <f>IF(N308="nulová",J308,0)</f>
        <v>0</v>
      </c>
      <c r="BJ308" s="16" t="s">
        <v>8</v>
      </c>
      <c r="BK308" s="231">
        <f>ROUND(I308*H308,0)</f>
        <v>0</v>
      </c>
      <c r="BL308" s="16" t="s">
        <v>230</v>
      </c>
      <c r="BM308" s="230" t="s">
        <v>524</v>
      </c>
    </row>
    <row r="309" s="2" customFormat="1" ht="33" customHeight="1">
      <c r="A309" s="37"/>
      <c r="B309" s="38"/>
      <c r="C309" s="254" t="s">
        <v>525</v>
      </c>
      <c r="D309" s="254" t="s">
        <v>170</v>
      </c>
      <c r="E309" s="255" t="s">
        <v>526</v>
      </c>
      <c r="F309" s="256" t="s">
        <v>527</v>
      </c>
      <c r="G309" s="257" t="s">
        <v>486</v>
      </c>
      <c r="H309" s="258">
        <v>23</v>
      </c>
      <c r="I309" s="259"/>
      <c r="J309" s="260">
        <f>ROUND(I309*H309,0)</f>
        <v>0</v>
      </c>
      <c r="K309" s="261"/>
      <c r="L309" s="262"/>
      <c r="M309" s="263" t="s">
        <v>1</v>
      </c>
      <c r="N309" s="264" t="s">
        <v>42</v>
      </c>
      <c r="O309" s="90"/>
      <c r="P309" s="228">
        <f>O309*H309</f>
        <v>0</v>
      </c>
      <c r="Q309" s="228">
        <v>0</v>
      </c>
      <c r="R309" s="228">
        <f>Q309*H309</f>
        <v>0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313</v>
      </c>
      <c r="AT309" s="230" t="s">
        <v>170</v>
      </c>
      <c r="AU309" s="230" t="s">
        <v>86</v>
      </c>
      <c r="AY309" s="16" t="s">
        <v>125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8</v>
      </c>
      <c r="BK309" s="231">
        <f>ROUND(I309*H309,0)</f>
        <v>0</v>
      </c>
      <c r="BL309" s="16" t="s">
        <v>230</v>
      </c>
      <c r="BM309" s="230" t="s">
        <v>528</v>
      </c>
    </row>
    <row r="310" s="2" customFormat="1" ht="33" customHeight="1">
      <c r="A310" s="37"/>
      <c r="B310" s="38"/>
      <c r="C310" s="254" t="s">
        <v>529</v>
      </c>
      <c r="D310" s="254" t="s">
        <v>170</v>
      </c>
      <c r="E310" s="255" t="s">
        <v>530</v>
      </c>
      <c r="F310" s="256" t="s">
        <v>531</v>
      </c>
      <c r="G310" s="257" t="s">
        <v>486</v>
      </c>
      <c r="H310" s="258">
        <v>1</v>
      </c>
      <c r="I310" s="259"/>
      <c r="J310" s="260">
        <f>ROUND(I310*H310,0)</f>
        <v>0</v>
      </c>
      <c r="K310" s="261"/>
      <c r="L310" s="262"/>
      <c r="M310" s="263" t="s">
        <v>1</v>
      </c>
      <c r="N310" s="264" t="s">
        <v>42</v>
      </c>
      <c r="O310" s="90"/>
      <c r="P310" s="228">
        <f>O310*H310</f>
        <v>0</v>
      </c>
      <c r="Q310" s="228">
        <v>0</v>
      </c>
      <c r="R310" s="228">
        <f>Q310*H310</f>
        <v>0</v>
      </c>
      <c r="S310" s="228">
        <v>0</v>
      </c>
      <c r="T310" s="229">
        <f>S310*H310</f>
        <v>0</v>
      </c>
      <c r="U310" s="37"/>
      <c r="V310" s="37"/>
      <c r="W310" s="37"/>
      <c r="X310" s="37"/>
      <c r="Y310" s="37"/>
      <c r="Z310" s="37"/>
      <c r="AA310" s="37"/>
      <c r="AB310" s="37"/>
      <c r="AC310" s="37"/>
      <c r="AD310" s="37"/>
      <c r="AE310" s="37"/>
      <c r="AR310" s="230" t="s">
        <v>313</v>
      </c>
      <c r="AT310" s="230" t="s">
        <v>170</v>
      </c>
      <c r="AU310" s="230" t="s">
        <v>86</v>
      </c>
      <c r="AY310" s="16" t="s">
        <v>125</v>
      </c>
      <c r="BE310" s="231">
        <f>IF(N310="základní",J310,0)</f>
        <v>0</v>
      </c>
      <c r="BF310" s="231">
        <f>IF(N310="snížená",J310,0)</f>
        <v>0</v>
      </c>
      <c r="BG310" s="231">
        <f>IF(N310="zákl. přenesená",J310,0)</f>
        <v>0</v>
      </c>
      <c r="BH310" s="231">
        <f>IF(N310="sníž. přenesená",J310,0)</f>
        <v>0</v>
      </c>
      <c r="BI310" s="231">
        <f>IF(N310="nulová",J310,0)</f>
        <v>0</v>
      </c>
      <c r="BJ310" s="16" t="s">
        <v>8</v>
      </c>
      <c r="BK310" s="231">
        <f>ROUND(I310*H310,0)</f>
        <v>0</v>
      </c>
      <c r="BL310" s="16" t="s">
        <v>230</v>
      </c>
      <c r="BM310" s="230" t="s">
        <v>532</v>
      </c>
    </row>
    <row r="311" s="2" customFormat="1" ht="16.5" customHeight="1">
      <c r="A311" s="37"/>
      <c r="B311" s="38"/>
      <c r="C311" s="218" t="s">
        <v>533</v>
      </c>
      <c r="D311" s="218" t="s">
        <v>128</v>
      </c>
      <c r="E311" s="219" t="s">
        <v>534</v>
      </c>
      <c r="F311" s="220" t="s">
        <v>535</v>
      </c>
      <c r="G311" s="221" t="s">
        <v>131</v>
      </c>
      <c r="H311" s="222">
        <v>145</v>
      </c>
      <c r="I311" s="223"/>
      <c r="J311" s="224">
        <f>ROUND(I311*H311,0)</f>
        <v>0</v>
      </c>
      <c r="K311" s="225"/>
      <c r="L311" s="43"/>
      <c r="M311" s="226" t="s">
        <v>1</v>
      </c>
      <c r="N311" s="227" t="s">
        <v>42</v>
      </c>
      <c r="O311" s="90"/>
      <c r="P311" s="228">
        <f>O311*H311</f>
        <v>0</v>
      </c>
      <c r="Q311" s="228">
        <v>0</v>
      </c>
      <c r="R311" s="228">
        <f>Q311*H311</f>
        <v>0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230</v>
      </c>
      <c r="AT311" s="230" t="s">
        <v>128</v>
      </c>
      <c r="AU311" s="230" t="s">
        <v>86</v>
      </c>
      <c r="AY311" s="16" t="s">
        <v>125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</v>
      </c>
      <c r="BK311" s="231">
        <f>ROUND(I311*H311,0)</f>
        <v>0</v>
      </c>
      <c r="BL311" s="16" t="s">
        <v>230</v>
      </c>
      <c r="BM311" s="230" t="s">
        <v>536</v>
      </c>
    </row>
    <row r="312" s="13" customFormat="1">
      <c r="A312" s="13"/>
      <c r="B312" s="232"/>
      <c r="C312" s="233"/>
      <c r="D312" s="234" t="s">
        <v>134</v>
      </c>
      <c r="E312" s="235" t="s">
        <v>1</v>
      </c>
      <c r="F312" s="236" t="s">
        <v>537</v>
      </c>
      <c r="G312" s="233"/>
      <c r="H312" s="237">
        <v>145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134</v>
      </c>
      <c r="AU312" s="243" t="s">
        <v>86</v>
      </c>
      <c r="AV312" s="13" t="s">
        <v>86</v>
      </c>
      <c r="AW312" s="13" t="s">
        <v>32</v>
      </c>
      <c r="AX312" s="13" t="s">
        <v>77</v>
      </c>
      <c r="AY312" s="243" t="s">
        <v>125</v>
      </c>
    </row>
    <row r="313" s="2" customFormat="1" ht="24.15" customHeight="1">
      <c r="A313" s="37"/>
      <c r="B313" s="38"/>
      <c r="C313" s="218" t="s">
        <v>538</v>
      </c>
      <c r="D313" s="218" t="s">
        <v>128</v>
      </c>
      <c r="E313" s="219" t="s">
        <v>539</v>
      </c>
      <c r="F313" s="220" t="s">
        <v>540</v>
      </c>
      <c r="G313" s="221" t="s">
        <v>330</v>
      </c>
      <c r="H313" s="222">
        <v>9</v>
      </c>
      <c r="I313" s="223"/>
      <c r="J313" s="224">
        <f>ROUND(I313*H313,0)</f>
        <v>0</v>
      </c>
      <c r="K313" s="225"/>
      <c r="L313" s="43"/>
      <c r="M313" s="226" t="s">
        <v>1</v>
      </c>
      <c r="N313" s="227" t="s">
        <v>42</v>
      </c>
      <c r="O313" s="90"/>
      <c r="P313" s="228">
        <f>O313*H313</f>
        <v>0</v>
      </c>
      <c r="Q313" s="228">
        <v>0</v>
      </c>
      <c r="R313" s="228">
        <f>Q313*H313</f>
        <v>0</v>
      </c>
      <c r="S313" s="228">
        <v>0</v>
      </c>
      <c r="T313" s="229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230" t="s">
        <v>230</v>
      </c>
      <c r="AT313" s="230" t="s">
        <v>128</v>
      </c>
      <c r="AU313" s="230" t="s">
        <v>86</v>
      </c>
      <c r="AY313" s="16" t="s">
        <v>125</v>
      </c>
      <c r="BE313" s="231">
        <f>IF(N313="základní",J313,0)</f>
        <v>0</v>
      </c>
      <c r="BF313" s="231">
        <f>IF(N313="snížená",J313,0)</f>
        <v>0</v>
      </c>
      <c r="BG313" s="231">
        <f>IF(N313="zákl. přenesená",J313,0)</f>
        <v>0</v>
      </c>
      <c r="BH313" s="231">
        <f>IF(N313="sníž. přenesená",J313,0)</f>
        <v>0</v>
      </c>
      <c r="BI313" s="231">
        <f>IF(N313="nulová",J313,0)</f>
        <v>0</v>
      </c>
      <c r="BJ313" s="16" t="s">
        <v>8</v>
      </c>
      <c r="BK313" s="231">
        <f>ROUND(I313*H313,0)</f>
        <v>0</v>
      </c>
      <c r="BL313" s="16" t="s">
        <v>230</v>
      </c>
      <c r="BM313" s="230" t="s">
        <v>541</v>
      </c>
    </row>
    <row r="314" s="13" customFormat="1">
      <c r="A314" s="13"/>
      <c r="B314" s="232"/>
      <c r="C314" s="233"/>
      <c r="D314" s="234" t="s">
        <v>134</v>
      </c>
      <c r="E314" s="235" t="s">
        <v>1</v>
      </c>
      <c r="F314" s="236" t="s">
        <v>542</v>
      </c>
      <c r="G314" s="233"/>
      <c r="H314" s="237">
        <v>9</v>
      </c>
      <c r="I314" s="238"/>
      <c r="J314" s="233"/>
      <c r="K314" s="233"/>
      <c r="L314" s="239"/>
      <c r="M314" s="240"/>
      <c r="N314" s="241"/>
      <c r="O314" s="241"/>
      <c r="P314" s="241"/>
      <c r="Q314" s="241"/>
      <c r="R314" s="241"/>
      <c r="S314" s="241"/>
      <c r="T314" s="242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3" t="s">
        <v>134</v>
      </c>
      <c r="AU314" s="243" t="s">
        <v>86</v>
      </c>
      <c r="AV314" s="13" t="s">
        <v>86</v>
      </c>
      <c r="AW314" s="13" t="s">
        <v>32</v>
      </c>
      <c r="AX314" s="13" t="s">
        <v>77</v>
      </c>
      <c r="AY314" s="243" t="s">
        <v>125</v>
      </c>
    </row>
    <row r="315" s="2" customFormat="1" ht="16.5" customHeight="1">
      <c r="A315" s="37"/>
      <c r="B315" s="38"/>
      <c r="C315" s="218" t="s">
        <v>543</v>
      </c>
      <c r="D315" s="218" t="s">
        <v>128</v>
      </c>
      <c r="E315" s="219" t="s">
        <v>544</v>
      </c>
      <c r="F315" s="220" t="s">
        <v>545</v>
      </c>
      <c r="G315" s="221" t="s">
        <v>131</v>
      </c>
      <c r="H315" s="222">
        <v>46.799999999999997</v>
      </c>
      <c r="I315" s="223"/>
      <c r="J315" s="224">
        <f>ROUND(I315*H315,0)</f>
        <v>0</v>
      </c>
      <c r="K315" s="225"/>
      <c r="L315" s="43"/>
      <c r="M315" s="226" t="s">
        <v>1</v>
      </c>
      <c r="N315" s="227" t="s">
        <v>42</v>
      </c>
      <c r="O315" s="90"/>
      <c r="P315" s="228">
        <f>O315*H315</f>
        <v>0</v>
      </c>
      <c r="Q315" s="228">
        <v>0</v>
      </c>
      <c r="R315" s="228">
        <f>Q315*H315</f>
        <v>0</v>
      </c>
      <c r="S315" s="228">
        <v>0</v>
      </c>
      <c r="T315" s="229">
        <f>S315*H315</f>
        <v>0</v>
      </c>
      <c r="U315" s="37"/>
      <c r="V315" s="37"/>
      <c r="W315" s="37"/>
      <c r="X315" s="37"/>
      <c r="Y315" s="37"/>
      <c r="Z315" s="37"/>
      <c r="AA315" s="37"/>
      <c r="AB315" s="37"/>
      <c r="AC315" s="37"/>
      <c r="AD315" s="37"/>
      <c r="AE315" s="37"/>
      <c r="AR315" s="230" t="s">
        <v>230</v>
      </c>
      <c r="AT315" s="230" t="s">
        <v>128</v>
      </c>
      <c r="AU315" s="230" t="s">
        <v>86</v>
      </c>
      <c r="AY315" s="16" t="s">
        <v>125</v>
      </c>
      <c r="BE315" s="231">
        <f>IF(N315="základní",J315,0)</f>
        <v>0</v>
      </c>
      <c r="BF315" s="231">
        <f>IF(N315="snížená",J315,0)</f>
        <v>0</v>
      </c>
      <c r="BG315" s="231">
        <f>IF(N315="zákl. přenesená",J315,0)</f>
        <v>0</v>
      </c>
      <c r="BH315" s="231">
        <f>IF(N315="sníž. přenesená",J315,0)</f>
        <v>0</v>
      </c>
      <c r="BI315" s="231">
        <f>IF(N315="nulová",J315,0)</f>
        <v>0</v>
      </c>
      <c r="BJ315" s="16" t="s">
        <v>8</v>
      </c>
      <c r="BK315" s="231">
        <f>ROUND(I315*H315,0)</f>
        <v>0</v>
      </c>
      <c r="BL315" s="16" t="s">
        <v>230</v>
      </c>
      <c r="BM315" s="230" t="s">
        <v>546</v>
      </c>
    </row>
    <row r="316" s="13" customFormat="1">
      <c r="A316" s="13"/>
      <c r="B316" s="232"/>
      <c r="C316" s="233"/>
      <c r="D316" s="234" t="s">
        <v>134</v>
      </c>
      <c r="E316" s="235" t="s">
        <v>1</v>
      </c>
      <c r="F316" s="236" t="s">
        <v>547</v>
      </c>
      <c r="G316" s="233"/>
      <c r="H316" s="237">
        <v>46.799999999999997</v>
      </c>
      <c r="I316" s="238"/>
      <c r="J316" s="233"/>
      <c r="K316" s="233"/>
      <c r="L316" s="239"/>
      <c r="M316" s="240"/>
      <c r="N316" s="241"/>
      <c r="O316" s="241"/>
      <c r="P316" s="241"/>
      <c r="Q316" s="241"/>
      <c r="R316" s="241"/>
      <c r="S316" s="241"/>
      <c r="T316" s="24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3" t="s">
        <v>134</v>
      </c>
      <c r="AU316" s="243" t="s">
        <v>86</v>
      </c>
      <c r="AV316" s="13" t="s">
        <v>86</v>
      </c>
      <c r="AW316" s="13" t="s">
        <v>32</v>
      </c>
      <c r="AX316" s="13" t="s">
        <v>77</v>
      </c>
      <c r="AY316" s="243" t="s">
        <v>125</v>
      </c>
    </row>
    <row r="317" s="2" customFormat="1" ht="16.5" customHeight="1">
      <c r="A317" s="37"/>
      <c r="B317" s="38"/>
      <c r="C317" s="218" t="s">
        <v>548</v>
      </c>
      <c r="D317" s="218" t="s">
        <v>128</v>
      </c>
      <c r="E317" s="219" t="s">
        <v>549</v>
      </c>
      <c r="F317" s="220" t="s">
        <v>550</v>
      </c>
      <c r="G317" s="221" t="s">
        <v>330</v>
      </c>
      <c r="H317" s="222">
        <v>27</v>
      </c>
      <c r="I317" s="223"/>
      <c r="J317" s="224">
        <f>ROUND(I317*H317,0)</f>
        <v>0</v>
      </c>
      <c r="K317" s="225"/>
      <c r="L317" s="43"/>
      <c r="M317" s="226" t="s">
        <v>1</v>
      </c>
      <c r="N317" s="227" t="s">
        <v>42</v>
      </c>
      <c r="O317" s="90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230</v>
      </c>
      <c r="AT317" s="230" t="s">
        <v>128</v>
      </c>
      <c r="AU317" s="230" t="s">
        <v>86</v>
      </c>
      <c r="AY317" s="16" t="s">
        <v>125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8</v>
      </c>
      <c r="BK317" s="231">
        <f>ROUND(I317*H317,0)</f>
        <v>0</v>
      </c>
      <c r="BL317" s="16" t="s">
        <v>230</v>
      </c>
      <c r="BM317" s="230" t="s">
        <v>551</v>
      </c>
    </row>
    <row r="318" s="13" customFormat="1">
      <c r="A318" s="13"/>
      <c r="B318" s="232"/>
      <c r="C318" s="233"/>
      <c r="D318" s="234" t="s">
        <v>134</v>
      </c>
      <c r="E318" s="235" t="s">
        <v>1</v>
      </c>
      <c r="F318" s="236" t="s">
        <v>552</v>
      </c>
      <c r="G318" s="233"/>
      <c r="H318" s="237">
        <v>27</v>
      </c>
      <c r="I318" s="238"/>
      <c r="J318" s="233"/>
      <c r="K318" s="233"/>
      <c r="L318" s="239"/>
      <c r="M318" s="240"/>
      <c r="N318" s="241"/>
      <c r="O318" s="241"/>
      <c r="P318" s="241"/>
      <c r="Q318" s="241"/>
      <c r="R318" s="241"/>
      <c r="S318" s="241"/>
      <c r="T318" s="242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3" t="s">
        <v>134</v>
      </c>
      <c r="AU318" s="243" t="s">
        <v>86</v>
      </c>
      <c r="AV318" s="13" t="s">
        <v>86</v>
      </c>
      <c r="AW318" s="13" t="s">
        <v>32</v>
      </c>
      <c r="AX318" s="13" t="s">
        <v>77</v>
      </c>
      <c r="AY318" s="243" t="s">
        <v>125</v>
      </c>
    </row>
    <row r="319" s="2" customFormat="1" ht="24.15" customHeight="1">
      <c r="A319" s="37"/>
      <c r="B319" s="38"/>
      <c r="C319" s="254" t="s">
        <v>553</v>
      </c>
      <c r="D319" s="254" t="s">
        <v>170</v>
      </c>
      <c r="E319" s="255" t="s">
        <v>554</v>
      </c>
      <c r="F319" s="256" t="s">
        <v>555</v>
      </c>
      <c r="G319" s="257" t="s">
        <v>330</v>
      </c>
      <c r="H319" s="258">
        <v>27</v>
      </c>
      <c r="I319" s="259"/>
      <c r="J319" s="260">
        <f>ROUND(I319*H319,0)</f>
        <v>0</v>
      </c>
      <c r="K319" s="261"/>
      <c r="L319" s="262"/>
      <c r="M319" s="263" t="s">
        <v>1</v>
      </c>
      <c r="N319" s="264" t="s">
        <v>42</v>
      </c>
      <c r="O319" s="90"/>
      <c r="P319" s="228">
        <f>O319*H319</f>
        <v>0</v>
      </c>
      <c r="Q319" s="228">
        <v>0.00029999999999999997</v>
      </c>
      <c r="R319" s="228">
        <f>Q319*H319</f>
        <v>0.0080999999999999996</v>
      </c>
      <c r="S319" s="228">
        <v>0</v>
      </c>
      <c r="T319" s="22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313</v>
      </c>
      <c r="AT319" s="230" t="s">
        <v>170</v>
      </c>
      <c r="AU319" s="230" t="s">
        <v>86</v>
      </c>
      <c r="AY319" s="16" t="s">
        <v>125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8</v>
      </c>
      <c r="BK319" s="231">
        <f>ROUND(I319*H319,0)</f>
        <v>0</v>
      </c>
      <c r="BL319" s="16" t="s">
        <v>230</v>
      </c>
      <c r="BM319" s="230" t="s">
        <v>556</v>
      </c>
    </row>
    <row r="320" s="2" customFormat="1" ht="21.75" customHeight="1">
      <c r="A320" s="37"/>
      <c r="B320" s="38"/>
      <c r="C320" s="218" t="s">
        <v>557</v>
      </c>
      <c r="D320" s="218" t="s">
        <v>128</v>
      </c>
      <c r="E320" s="219" t="s">
        <v>558</v>
      </c>
      <c r="F320" s="220" t="s">
        <v>559</v>
      </c>
      <c r="G320" s="221" t="s">
        <v>330</v>
      </c>
      <c r="H320" s="222">
        <v>9</v>
      </c>
      <c r="I320" s="223"/>
      <c r="J320" s="224">
        <f>ROUND(I320*H320,0)</f>
        <v>0</v>
      </c>
      <c r="K320" s="225"/>
      <c r="L320" s="43"/>
      <c r="M320" s="226" t="s">
        <v>1</v>
      </c>
      <c r="N320" s="227" t="s">
        <v>42</v>
      </c>
      <c r="O320" s="90"/>
      <c r="P320" s="228">
        <f>O320*H320</f>
        <v>0</v>
      </c>
      <c r="Q320" s="228">
        <v>0</v>
      </c>
      <c r="R320" s="228">
        <f>Q320*H320</f>
        <v>0</v>
      </c>
      <c r="S320" s="228">
        <v>0</v>
      </c>
      <c r="T320" s="229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230" t="s">
        <v>230</v>
      </c>
      <c r="AT320" s="230" t="s">
        <v>128</v>
      </c>
      <c r="AU320" s="230" t="s">
        <v>86</v>
      </c>
      <c r="AY320" s="16" t="s">
        <v>125</v>
      </c>
      <c r="BE320" s="231">
        <f>IF(N320="základní",J320,0)</f>
        <v>0</v>
      </c>
      <c r="BF320" s="231">
        <f>IF(N320="snížená",J320,0)</f>
        <v>0</v>
      </c>
      <c r="BG320" s="231">
        <f>IF(N320="zákl. přenesená",J320,0)</f>
        <v>0</v>
      </c>
      <c r="BH320" s="231">
        <f>IF(N320="sníž. přenesená",J320,0)</f>
        <v>0</v>
      </c>
      <c r="BI320" s="231">
        <f>IF(N320="nulová",J320,0)</f>
        <v>0</v>
      </c>
      <c r="BJ320" s="16" t="s">
        <v>8</v>
      </c>
      <c r="BK320" s="231">
        <f>ROUND(I320*H320,0)</f>
        <v>0</v>
      </c>
      <c r="BL320" s="16" t="s">
        <v>230</v>
      </c>
      <c r="BM320" s="230" t="s">
        <v>560</v>
      </c>
    </row>
    <row r="321" s="2" customFormat="1" ht="24.15" customHeight="1">
      <c r="A321" s="37"/>
      <c r="B321" s="38"/>
      <c r="C321" s="218" t="s">
        <v>561</v>
      </c>
      <c r="D321" s="218" t="s">
        <v>128</v>
      </c>
      <c r="E321" s="219" t="s">
        <v>562</v>
      </c>
      <c r="F321" s="220" t="s">
        <v>563</v>
      </c>
      <c r="G321" s="221" t="s">
        <v>346</v>
      </c>
      <c r="H321" s="222">
        <v>0.010999999999999999</v>
      </c>
      <c r="I321" s="223"/>
      <c r="J321" s="224">
        <f>ROUND(I321*H321,0)</f>
        <v>0</v>
      </c>
      <c r="K321" s="225"/>
      <c r="L321" s="43"/>
      <c r="M321" s="226" t="s">
        <v>1</v>
      </c>
      <c r="N321" s="227" t="s">
        <v>42</v>
      </c>
      <c r="O321" s="90"/>
      <c r="P321" s="228">
        <f>O321*H321</f>
        <v>0</v>
      </c>
      <c r="Q321" s="228">
        <v>0</v>
      </c>
      <c r="R321" s="228">
        <f>Q321*H321</f>
        <v>0</v>
      </c>
      <c r="S321" s="228">
        <v>0</v>
      </c>
      <c r="T321" s="229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230</v>
      </c>
      <c r="AT321" s="230" t="s">
        <v>128</v>
      </c>
      <c r="AU321" s="230" t="s">
        <v>86</v>
      </c>
      <c r="AY321" s="16" t="s">
        <v>125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</v>
      </c>
      <c r="BK321" s="231">
        <f>ROUND(I321*H321,0)</f>
        <v>0</v>
      </c>
      <c r="BL321" s="16" t="s">
        <v>230</v>
      </c>
      <c r="BM321" s="230" t="s">
        <v>564</v>
      </c>
    </row>
    <row r="322" s="12" customFormat="1" ht="22.8" customHeight="1">
      <c r="A322" s="12"/>
      <c r="B322" s="202"/>
      <c r="C322" s="203"/>
      <c r="D322" s="204" t="s">
        <v>76</v>
      </c>
      <c r="E322" s="216" t="s">
        <v>565</v>
      </c>
      <c r="F322" s="216" t="s">
        <v>566</v>
      </c>
      <c r="G322" s="203"/>
      <c r="H322" s="203"/>
      <c r="I322" s="206"/>
      <c r="J322" s="217">
        <f>BK322</f>
        <v>0</v>
      </c>
      <c r="K322" s="203"/>
      <c r="L322" s="208"/>
      <c r="M322" s="209"/>
      <c r="N322" s="210"/>
      <c r="O322" s="210"/>
      <c r="P322" s="211">
        <f>SUM(P323:P330)</f>
        <v>0</v>
      </c>
      <c r="Q322" s="210"/>
      <c r="R322" s="211">
        <f>SUM(R323:R330)</f>
        <v>0</v>
      </c>
      <c r="S322" s="210"/>
      <c r="T322" s="212">
        <f>SUM(T323:T330)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3" t="s">
        <v>86</v>
      </c>
      <c r="AT322" s="214" t="s">
        <v>76</v>
      </c>
      <c r="AU322" s="214" t="s">
        <v>8</v>
      </c>
      <c r="AY322" s="213" t="s">
        <v>125</v>
      </c>
      <c r="BK322" s="215">
        <f>SUM(BK323:BK330)</f>
        <v>0</v>
      </c>
    </row>
    <row r="323" s="2" customFormat="1" ht="44.25" customHeight="1">
      <c r="A323" s="37"/>
      <c r="B323" s="38"/>
      <c r="C323" s="218" t="s">
        <v>567</v>
      </c>
      <c r="D323" s="218" t="s">
        <v>128</v>
      </c>
      <c r="E323" s="219" t="s">
        <v>568</v>
      </c>
      <c r="F323" s="220" t="s">
        <v>569</v>
      </c>
      <c r="G323" s="221" t="s">
        <v>486</v>
      </c>
      <c r="H323" s="222">
        <v>1</v>
      </c>
      <c r="I323" s="223"/>
      <c r="J323" s="224">
        <f>ROUND(I323*H323,0)</f>
        <v>0</v>
      </c>
      <c r="K323" s="225"/>
      <c r="L323" s="43"/>
      <c r="M323" s="226" t="s">
        <v>1</v>
      </c>
      <c r="N323" s="227" t="s">
        <v>42</v>
      </c>
      <c r="O323" s="90"/>
      <c r="P323" s="228">
        <f>O323*H323</f>
        <v>0</v>
      </c>
      <c r="Q323" s="228">
        <v>0</v>
      </c>
      <c r="R323" s="228">
        <f>Q323*H323</f>
        <v>0</v>
      </c>
      <c r="S323" s="228">
        <v>0</v>
      </c>
      <c r="T323" s="229">
        <f>S323*H323</f>
        <v>0</v>
      </c>
      <c r="U323" s="37"/>
      <c r="V323" s="37"/>
      <c r="W323" s="37"/>
      <c r="X323" s="37"/>
      <c r="Y323" s="37"/>
      <c r="Z323" s="37"/>
      <c r="AA323" s="37"/>
      <c r="AB323" s="37"/>
      <c r="AC323" s="37"/>
      <c r="AD323" s="37"/>
      <c r="AE323" s="37"/>
      <c r="AR323" s="230" t="s">
        <v>230</v>
      </c>
      <c r="AT323" s="230" t="s">
        <v>128</v>
      </c>
      <c r="AU323" s="230" t="s">
        <v>86</v>
      </c>
      <c r="AY323" s="16" t="s">
        <v>125</v>
      </c>
      <c r="BE323" s="231">
        <f>IF(N323="základní",J323,0)</f>
        <v>0</v>
      </c>
      <c r="BF323" s="231">
        <f>IF(N323="snížená",J323,0)</f>
        <v>0</v>
      </c>
      <c r="BG323" s="231">
        <f>IF(N323="zákl. přenesená",J323,0)</f>
        <v>0</v>
      </c>
      <c r="BH323" s="231">
        <f>IF(N323="sníž. přenesená",J323,0)</f>
        <v>0</v>
      </c>
      <c r="BI323" s="231">
        <f>IF(N323="nulová",J323,0)</f>
        <v>0</v>
      </c>
      <c r="BJ323" s="16" t="s">
        <v>8</v>
      </c>
      <c r="BK323" s="231">
        <f>ROUND(I323*H323,0)</f>
        <v>0</v>
      </c>
      <c r="BL323" s="16" t="s">
        <v>230</v>
      </c>
      <c r="BM323" s="230" t="s">
        <v>570</v>
      </c>
    </row>
    <row r="324" s="2" customFormat="1" ht="37.8" customHeight="1">
      <c r="A324" s="37"/>
      <c r="B324" s="38"/>
      <c r="C324" s="218" t="s">
        <v>571</v>
      </c>
      <c r="D324" s="218" t="s">
        <v>128</v>
      </c>
      <c r="E324" s="219" t="s">
        <v>572</v>
      </c>
      <c r="F324" s="220" t="s">
        <v>573</v>
      </c>
      <c r="G324" s="221" t="s">
        <v>486</v>
      </c>
      <c r="H324" s="222">
        <v>1</v>
      </c>
      <c r="I324" s="223"/>
      <c r="J324" s="224">
        <f>ROUND(I324*H324,0)</f>
        <v>0</v>
      </c>
      <c r="K324" s="225"/>
      <c r="L324" s="43"/>
      <c r="M324" s="226" t="s">
        <v>1</v>
      </c>
      <c r="N324" s="227" t="s">
        <v>42</v>
      </c>
      <c r="O324" s="90"/>
      <c r="P324" s="228">
        <f>O324*H324</f>
        <v>0</v>
      </c>
      <c r="Q324" s="228">
        <v>0</v>
      </c>
      <c r="R324" s="228">
        <f>Q324*H324</f>
        <v>0</v>
      </c>
      <c r="S324" s="228">
        <v>0</v>
      </c>
      <c r="T324" s="229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230" t="s">
        <v>230</v>
      </c>
      <c r="AT324" s="230" t="s">
        <v>128</v>
      </c>
      <c r="AU324" s="230" t="s">
        <v>86</v>
      </c>
      <c r="AY324" s="16" t="s">
        <v>125</v>
      </c>
      <c r="BE324" s="231">
        <f>IF(N324="základní",J324,0)</f>
        <v>0</v>
      </c>
      <c r="BF324" s="231">
        <f>IF(N324="snížená",J324,0)</f>
        <v>0</v>
      </c>
      <c r="BG324" s="231">
        <f>IF(N324="zákl. přenesená",J324,0)</f>
        <v>0</v>
      </c>
      <c r="BH324" s="231">
        <f>IF(N324="sníž. přenesená",J324,0)</f>
        <v>0</v>
      </c>
      <c r="BI324" s="231">
        <f>IF(N324="nulová",J324,0)</f>
        <v>0</v>
      </c>
      <c r="BJ324" s="16" t="s">
        <v>8</v>
      </c>
      <c r="BK324" s="231">
        <f>ROUND(I324*H324,0)</f>
        <v>0</v>
      </c>
      <c r="BL324" s="16" t="s">
        <v>230</v>
      </c>
      <c r="BM324" s="230" t="s">
        <v>574</v>
      </c>
    </row>
    <row r="325" s="2" customFormat="1" ht="44.25" customHeight="1">
      <c r="A325" s="37"/>
      <c r="B325" s="38"/>
      <c r="C325" s="218" t="s">
        <v>575</v>
      </c>
      <c r="D325" s="218" t="s">
        <v>128</v>
      </c>
      <c r="E325" s="219" t="s">
        <v>576</v>
      </c>
      <c r="F325" s="220" t="s">
        <v>577</v>
      </c>
      <c r="G325" s="221" t="s">
        <v>486</v>
      </c>
      <c r="H325" s="222">
        <v>1</v>
      </c>
      <c r="I325" s="223"/>
      <c r="J325" s="224">
        <f>ROUND(I325*H325,0)</f>
        <v>0</v>
      </c>
      <c r="K325" s="225"/>
      <c r="L325" s="43"/>
      <c r="M325" s="226" t="s">
        <v>1</v>
      </c>
      <c r="N325" s="227" t="s">
        <v>42</v>
      </c>
      <c r="O325" s="90"/>
      <c r="P325" s="228">
        <f>O325*H325</f>
        <v>0</v>
      </c>
      <c r="Q325" s="228">
        <v>0</v>
      </c>
      <c r="R325" s="228">
        <f>Q325*H325</f>
        <v>0</v>
      </c>
      <c r="S325" s="228">
        <v>0</v>
      </c>
      <c r="T325" s="229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230" t="s">
        <v>230</v>
      </c>
      <c r="AT325" s="230" t="s">
        <v>128</v>
      </c>
      <c r="AU325" s="230" t="s">
        <v>86</v>
      </c>
      <c r="AY325" s="16" t="s">
        <v>125</v>
      </c>
      <c r="BE325" s="231">
        <f>IF(N325="základní",J325,0)</f>
        <v>0</v>
      </c>
      <c r="BF325" s="231">
        <f>IF(N325="snížená",J325,0)</f>
        <v>0</v>
      </c>
      <c r="BG325" s="231">
        <f>IF(N325="zákl. přenesená",J325,0)</f>
        <v>0</v>
      </c>
      <c r="BH325" s="231">
        <f>IF(N325="sníž. přenesená",J325,0)</f>
        <v>0</v>
      </c>
      <c r="BI325" s="231">
        <f>IF(N325="nulová",J325,0)</f>
        <v>0</v>
      </c>
      <c r="BJ325" s="16" t="s">
        <v>8</v>
      </c>
      <c r="BK325" s="231">
        <f>ROUND(I325*H325,0)</f>
        <v>0</v>
      </c>
      <c r="BL325" s="16" t="s">
        <v>230</v>
      </c>
      <c r="BM325" s="230" t="s">
        <v>578</v>
      </c>
    </row>
    <row r="326" s="2" customFormat="1" ht="37.8" customHeight="1">
      <c r="A326" s="37"/>
      <c r="B326" s="38"/>
      <c r="C326" s="218" t="s">
        <v>579</v>
      </c>
      <c r="D326" s="218" t="s">
        <v>128</v>
      </c>
      <c r="E326" s="219" t="s">
        <v>580</v>
      </c>
      <c r="F326" s="220" t="s">
        <v>581</v>
      </c>
      <c r="G326" s="221" t="s">
        <v>486</v>
      </c>
      <c r="H326" s="222">
        <v>1</v>
      </c>
      <c r="I326" s="223"/>
      <c r="J326" s="224">
        <f>ROUND(I326*H326,0)</f>
        <v>0</v>
      </c>
      <c r="K326" s="225"/>
      <c r="L326" s="43"/>
      <c r="M326" s="226" t="s">
        <v>1</v>
      </c>
      <c r="N326" s="227" t="s">
        <v>42</v>
      </c>
      <c r="O326" s="90"/>
      <c r="P326" s="228">
        <f>O326*H326</f>
        <v>0</v>
      </c>
      <c r="Q326" s="228">
        <v>0</v>
      </c>
      <c r="R326" s="228">
        <f>Q326*H326</f>
        <v>0</v>
      </c>
      <c r="S326" s="228">
        <v>0</v>
      </c>
      <c r="T326" s="229">
        <f>S326*H326</f>
        <v>0</v>
      </c>
      <c r="U326" s="37"/>
      <c r="V326" s="37"/>
      <c r="W326" s="37"/>
      <c r="X326" s="37"/>
      <c r="Y326" s="37"/>
      <c r="Z326" s="37"/>
      <c r="AA326" s="37"/>
      <c r="AB326" s="37"/>
      <c r="AC326" s="37"/>
      <c r="AD326" s="37"/>
      <c r="AE326" s="37"/>
      <c r="AR326" s="230" t="s">
        <v>230</v>
      </c>
      <c r="AT326" s="230" t="s">
        <v>128</v>
      </c>
      <c r="AU326" s="230" t="s">
        <v>86</v>
      </c>
      <c r="AY326" s="16" t="s">
        <v>125</v>
      </c>
      <c r="BE326" s="231">
        <f>IF(N326="základní",J326,0)</f>
        <v>0</v>
      </c>
      <c r="BF326" s="231">
        <f>IF(N326="snížená",J326,0)</f>
        <v>0</v>
      </c>
      <c r="BG326" s="231">
        <f>IF(N326="zákl. přenesená",J326,0)</f>
        <v>0</v>
      </c>
      <c r="BH326" s="231">
        <f>IF(N326="sníž. přenesená",J326,0)</f>
        <v>0</v>
      </c>
      <c r="BI326" s="231">
        <f>IF(N326="nulová",J326,0)</f>
        <v>0</v>
      </c>
      <c r="BJ326" s="16" t="s">
        <v>8</v>
      </c>
      <c r="BK326" s="231">
        <f>ROUND(I326*H326,0)</f>
        <v>0</v>
      </c>
      <c r="BL326" s="16" t="s">
        <v>230</v>
      </c>
      <c r="BM326" s="230" t="s">
        <v>582</v>
      </c>
    </row>
    <row r="327" s="2" customFormat="1" ht="33" customHeight="1">
      <c r="A327" s="37"/>
      <c r="B327" s="38"/>
      <c r="C327" s="218" t="s">
        <v>583</v>
      </c>
      <c r="D327" s="218" t="s">
        <v>128</v>
      </c>
      <c r="E327" s="219" t="s">
        <v>584</v>
      </c>
      <c r="F327" s="220" t="s">
        <v>585</v>
      </c>
      <c r="G327" s="221" t="s">
        <v>486</v>
      </c>
      <c r="H327" s="222">
        <v>3</v>
      </c>
      <c r="I327" s="223"/>
      <c r="J327" s="224">
        <f>ROUND(I327*H327,0)</f>
        <v>0</v>
      </c>
      <c r="K327" s="225"/>
      <c r="L327" s="43"/>
      <c r="M327" s="226" t="s">
        <v>1</v>
      </c>
      <c r="N327" s="227" t="s">
        <v>42</v>
      </c>
      <c r="O327" s="90"/>
      <c r="P327" s="228">
        <f>O327*H327</f>
        <v>0</v>
      </c>
      <c r="Q327" s="228">
        <v>0</v>
      </c>
      <c r="R327" s="228">
        <f>Q327*H327</f>
        <v>0</v>
      </c>
      <c r="S327" s="228">
        <v>0</v>
      </c>
      <c r="T327" s="229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230" t="s">
        <v>230</v>
      </c>
      <c r="AT327" s="230" t="s">
        <v>128</v>
      </c>
      <c r="AU327" s="230" t="s">
        <v>86</v>
      </c>
      <c r="AY327" s="16" t="s">
        <v>125</v>
      </c>
      <c r="BE327" s="231">
        <f>IF(N327="základní",J327,0)</f>
        <v>0</v>
      </c>
      <c r="BF327" s="231">
        <f>IF(N327="snížená",J327,0)</f>
        <v>0</v>
      </c>
      <c r="BG327" s="231">
        <f>IF(N327="zákl. přenesená",J327,0)</f>
        <v>0</v>
      </c>
      <c r="BH327" s="231">
        <f>IF(N327="sníž. přenesená",J327,0)</f>
        <v>0</v>
      </c>
      <c r="BI327" s="231">
        <f>IF(N327="nulová",J327,0)</f>
        <v>0</v>
      </c>
      <c r="BJ327" s="16" t="s">
        <v>8</v>
      </c>
      <c r="BK327" s="231">
        <f>ROUND(I327*H327,0)</f>
        <v>0</v>
      </c>
      <c r="BL327" s="16" t="s">
        <v>230</v>
      </c>
      <c r="BM327" s="230" t="s">
        <v>586</v>
      </c>
    </row>
    <row r="328" s="2" customFormat="1" ht="24.15" customHeight="1">
      <c r="A328" s="37"/>
      <c r="B328" s="38"/>
      <c r="C328" s="218" t="s">
        <v>587</v>
      </c>
      <c r="D328" s="218" t="s">
        <v>128</v>
      </c>
      <c r="E328" s="219" t="s">
        <v>588</v>
      </c>
      <c r="F328" s="220" t="s">
        <v>589</v>
      </c>
      <c r="G328" s="221" t="s">
        <v>486</v>
      </c>
      <c r="H328" s="222">
        <v>2</v>
      </c>
      <c r="I328" s="223"/>
      <c r="J328" s="224">
        <f>ROUND(I328*H328,0)</f>
        <v>0</v>
      </c>
      <c r="K328" s="225"/>
      <c r="L328" s="43"/>
      <c r="M328" s="226" t="s">
        <v>1</v>
      </c>
      <c r="N328" s="227" t="s">
        <v>42</v>
      </c>
      <c r="O328" s="90"/>
      <c r="P328" s="228">
        <f>O328*H328</f>
        <v>0</v>
      </c>
      <c r="Q328" s="228">
        <v>0</v>
      </c>
      <c r="R328" s="228">
        <f>Q328*H328</f>
        <v>0</v>
      </c>
      <c r="S328" s="228">
        <v>0</v>
      </c>
      <c r="T328" s="229">
        <f>S328*H328</f>
        <v>0</v>
      </c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R328" s="230" t="s">
        <v>230</v>
      </c>
      <c r="AT328" s="230" t="s">
        <v>128</v>
      </c>
      <c r="AU328" s="230" t="s">
        <v>86</v>
      </c>
      <c r="AY328" s="16" t="s">
        <v>125</v>
      </c>
      <c r="BE328" s="231">
        <f>IF(N328="základní",J328,0)</f>
        <v>0</v>
      </c>
      <c r="BF328" s="231">
        <f>IF(N328="snížená",J328,0)</f>
        <v>0</v>
      </c>
      <c r="BG328" s="231">
        <f>IF(N328="zákl. přenesená",J328,0)</f>
        <v>0</v>
      </c>
      <c r="BH328" s="231">
        <f>IF(N328="sníž. přenesená",J328,0)</f>
        <v>0</v>
      </c>
      <c r="BI328" s="231">
        <f>IF(N328="nulová",J328,0)</f>
        <v>0</v>
      </c>
      <c r="BJ328" s="16" t="s">
        <v>8</v>
      </c>
      <c r="BK328" s="231">
        <f>ROUND(I328*H328,0)</f>
        <v>0</v>
      </c>
      <c r="BL328" s="16" t="s">
        <v>230</v>
      </c>
      <c r="BM328" s="230" t="s">
        <v>590</v>
      </c>
    </row>
    <row r="329" s="2" customFormat="1" ht="33" customHeight="1">
      <c r="A329" s="37"/>
      <c r="B329" s="38"/>
      <c r="C329" s="218" t="s">
        <v>591</v>
      </c>
      <c r="D329" s="218" t="s">
        <v>128</v>
      </c>
      <c r="E329" s="219" t="s">
        <v>592</v>
      </c>
      <c r="F329" s="220" t="s">
        <v>593</v>
      </c>
      <c r="G329" s="221" t="s">
        <v>486</v>
      </c>
      <c r="H329" s="222">
        <v>1</v>
      </c>
      <c r="I329" s="223"/>
      <c r="J329" s="224">
        <f>ROUND(I329*H329,0)</f>
        <v>0</v>
      </c>
      <c r="K329" s="225"/>
      <c r="L329" s="43"/>
      <c r="M329" s="226" t="s">
        <v>1</v>
      </c>
      <c r="N329" s="227" t="s">
        <v>42</v>
      </c>
      <c r="O329" s="90"/>
      <c r="P329" s="228">
        <f>O329*H329</f>
        <v>0</v>
      </c>
      <c r="Q329" s="228">
        <v>0</v>
      </c>
      <c r="R329" s="228">
        <f>Q329*H329</f>
        <v>0</v>
      </c>
      <c r="S329" s="228">
        <v>0</v>
      </c>
      <c r="T329" s="229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230" t="s">
        <v>230</v>
      </c>
      <c r="AT329" s="230" t="s">
        <v>128</v>
      </c>
      <c r="AU329" s="230" t="s">
        <v>86</v>
      </c>
      <c r="AY329" s="16" t="s">
        <v>125</v>
      </c>
      <c r="BE329" s="231">
        <f>IF(N329="základní",J329,0)</f>
        <v>0</v>
      </c>
      <c r="BF329" s="231">
        <f>IF(N329="snížená",J329,0)</f>
        <v>0</v>
      </c>
      <c r="BG329" s="231">
        <f>IF(N329="zákl. přenesená",J329,0)</f>
        <v>0</v>
      </c>
      <c r="BH329" s="231">
        <f>IF(N329="sníž. přenesená",J329,0)</f>
        <v>0</v>
      </c>
      <c r="BI329" s="231">
        <f>IF(N329="nulová",J329,0)</f>
        <v>0</v>
      </c>
      <c r="BJ329" s="16" t="s">
        <v>8</v>
      </c>
      <c r="BK329" s="231">
        <f>ROUND(I329*H329,0)</f>
        <v>0</v>
      </c>
      <c r="BL329" s="16" t="s">
        <v>230</v>
      </c>
      <c r="BM329" s="230" t="s">
        <v>594</v>
      </c>
    </row>
    <row r="330" s="2" customFormat="1" ht="24.15" customHeight="1">
      <c r="A330" s="37"/>
      <c r="B330" s="38"/>
      <c r="C330" s="218" t="s">
        <v>595</v>
      </c>
      <c r="D330" s="218" t="s">
        <v>128</v>
      </c>
      <c r="E330" s="219" t="s">
        <v>596</v>
      </c>
      <c r="F330" s="220" t="s">
        <v>597</v>
      </c>
      <c r="G330" s="221" t="s">
        <v>495</v>
      </c>
      <c r="H330" s="265"/>
      <c r="I330" s="223"/>
      <c r="J330" s="224">
        <f>ROUND(I330*H330,0)</f>
        <v>0</v>
      </c>
      <c r="K330" s="225"/>
      <c r="L330" s="43"/>
      <c r="M330" s="226" t="s">
        <v>1</v>
      </c>
      <c r="N330" s="227" t="s">
        <v>42</v>
      </c>
      <c r="O330" s="90"/>
      <c r="P330" s="228">
        <f>O330*H330</f>
        <v>0</v>
      </c>
      <c r="Q330" s="228">
        <v>0</v>
      </c>
      <c r="R330" s="228">
        <f>Q330*H330</f>
        <v>0</v>
      </c>
      <c r="S330" s="228">
        <v>0</v>
      </c>
      <c r="T330" s="229">
        <f>S330*H330</f>
        <v>0</v>
      </c>
      <c r="U330" s="37"/>
      <c r="V330" s="37"/>
      <c r="W330" s="37"/>
      <c r="X330" s="37"/>
      <c r="Y330" s="37"/>
      <c r="Z330" s="37"/>
      <c r="AA330" s="37"/>
      <c r="AB330" s="37"/>
      <c r="AC330" s="37"/>
      <c r="AD330" s="37"/>
      <c r="AE330" s="37"/>
      <c r="AR330" s="230" t="s">
        <v>230</v>
      </c>
      <c r="AT330" s="230" t="s">
        <v>128</v>
      </c>
      <c r="AU330" s="230" t="s">
        <v>86</v>
      </c>
      <c r="AY330" s="16" t="s">
        <v>125</v>
      </c>
      <c r="BE330" s="231">
        <f>IF(N330="základní",J330,0)</f>
        <v>0</v>
      </c>
      <c r="BF330" s="231">
        <f>IF(N330="snížená",J330,0)</f>
        <v>0</v>
      </c>
      <c r="BG330" s="231">
        <f>IF(N330="zákl. přenesená",J330,0)</f>
        <v>0</v>
      </c>
      <c r="BH330" s="231">
        <f>IF(N330="sníž. přenesená",J330,0)</f>
        <v>0</v>
      </c>
      <c r="BI330" s="231">
        <f>IF(N330="nulová",J330,0)</f>
        <v>0</v>
      </c>
      <c r="BJ330" s="16" t="s">
        <v>8</v>
      </c>
      <c r="BK330" s="231">
        <f>ROUND(I330*H330,0)</f>
        <v>0</v>
      </c>
      <c r="BL330" s="16" t="s">
        <v>230</v>
      </c>
      <c r="BM330" s="230" t="s">
        <v>598</v>
      </c>
    </row>
    <row r="331" s="12" customFormat="1" ht="25.92" customHeight="1">
      <c r="A331" s="12"/>
      <c r="B331" s="202"/>
      <c r="C331" s="203"/>
      <c r="D331" s="204" t="s">
        <v>76</v>
      </c>
      <c r="E331" s="205" t="s">
        <v>599</v>
      </c>
      <c r="F331" s="205" t="s">
        <v>600</v>
      </c>
      <c r="G331" s="203"/>
      <c r="H331" s="203"/>
      <c r="I331" s="206"/>
      <c r="J331" s="207">
        <f>BK331</f>
        <v>0</v>
      </c>
      <c r="K331" s="203"/>
      <c r="L331" s="208"/>
      <c r="M331" s="209"/>
      <c r="N331" s="210"/>
      <c r="O331" s="210"/>
      <c r="P331" s="211">
        <f>P332</f>
        <v>0</v>
      </c>
      <c r="Q331" s="210"/>
      <c r="R331" s="211">
        <f>R332</f>
        <v>0</v>
      </c>
      <c r="S331" s="210"/>
      <c r="T331" s="212">
        <f>T332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213" t="s">
        <v>164</v>
      </c>
      <c r="AT331" s="214" t="s">
        <v>76</v>
      </c>
      <c r="AU331" s="214" t="s">
        <v>77</v>
      </c>
      <c r="AY331" s="213" t="s">
        <v>125</v>
      </c>
      <c r="BK331" s="215">
        <f>BK332</f>
        <v>0</v>
      </c>
    </row>
    <row r="332" s="12" customFormat="1" ht="22.8" customHeight="1">
      <c r="A332" s="12"/>
      <c r="B332" s="202"/>
      <c r="C332" s="203"/>
      <c r="D332" s="204" t="s">
        <v>76</v>
      </c>
      <c r="E332" s="216" t="s">
        <v>601</v>
      </c>
      <c r="F332" s="216" t="s">
        <v>602</v>
      </c>
      <c r="G332" s="203"/>
      <c r="H332" s="203"/>
      <c r="I332" s="206"/>
      <c r="J332" s="217">
        <f>BK332</f>
        <v>0</v>
      </c>
      <c r="K332" s="203"/>
      <c r="L332" s="208"/>
      <c r="M332" s="209"/>
      <c r="N332" s="210"/>
      <c r="O332" s="210"/>
      <c r="P332" s="211">
        <f>P333</f>
        <v>0</v>
      </c>
      <c r="Q332" s="210"/>
      <c r="R332" s="211">
        <f>R333</f>
        <v>0</v>
      </c>
      <c r="S332" s="210"/>
      <c r="T332" s="212">
        <f>T333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3" t="s">
        <v>164</v>
      </c>
      <c r="AT332" s="214" t="s">
        <v>76</v>
      </c>
      <c r="AU332" s="214" t="s">
        <v>8</v>
      </c>
      <c r="AY332" s="213" t="s">
        <v>125</v>
      </c>
      <c r="BK332" s="215">
        <f>BK333</f>
        <v>0</v>
      </c>
    </row>
    <row r="333" s="2" customFormat="1" ht="16.5" customHeight="1">
      <c r="A333" s="37"/>
      <c r="B333" s="38"/>
      <c r="C333" s="218" t="s">
        <v>603</v>
      </c>
      <c r="D333" s="218" t="s">
        <v>128</v>
      </c>
      <c r="E333" s="219" t="s">
        <v>604</v>
      </c>
      <c r="F333" s="220" t="s">
        <v>602</v>
      </c>
      <c r="G333" s="221" t="s">
        <v>495</v>
      </c>
      <c r="H333" s="265"/>
      <c r="I333" s="223"/>
      <c r="J333" s="224">
        <f>ROUND(I333*H333,0)</f>
        <v>0</v>
      </c>
      <c r="K333" s="225"/>
      <c r="L333" s="43"/>
      <c r="M333" s="266" t="s">
        <v>1</v>
      </c>
      <c r="N333" s="267" t="s">
        <v>42</v>
      </c>
      <c r="O333" s="268"/>
      <c r="P333" s="269">
        <f>O333*H333</f>
        <v>0</v>
      </c>
      <c r="Q333" s="269">
        <v>0</v>
      </c>
      <c r="R333" s="269">
        <f>Q333*H333</f>
        <v>0</v>
      </c>
      <c r="S333" s="269">
        <v>0</v>
      </c>
      <c r="T333" s="270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230" t="s">
        <v>605</v>
      </c>
      <c r="AT333" s="230" t="s">
        <v>128</v>
      </c>
      <c r="AU333" s="230" t="s">
        <v>86</v>
      </c>
      <c r="AY333" s="16" t="s">
        <v>125</v>
      </c>
      <c r="BE333" s="231">
        <f>IF(N333="základní",J333,0)</f>
        <v>0</v>
      </c>
      <c r="BF333" s="231">
        <f>IF(N333="snížená",J333,0)</f>
        <v>0</v>
      </c>
      <c r="BG333" s="231">
        <f>IF(N333="zákl. přenesená",J333,0)</f>
        <v>0</v>
      </c>
      <c r="BH333" s="231">
        <f>IF(N333="sníž. přenesená",J333,0)</f>
        <v>0</v>
      </c>
      <c r="BI333" s="231">
        <f>IF(N333="nulová",J333,0)</f>
        <v>0</v>
      </c>
      <c r="BJ333" s="16" t="s">
        <v>8</v>
      </c>
      <c r="BK333" s="231">
        <f>ROUND(I333*H333,0)</f>
        <v>0</v>
      </c>
      <c r="BL333" s="16" t="s">
        <v>605</v>
      </c>
      <c r="BM333" s="230" t="s">
        <v>606</v>
      </c>
    </row>
    <row r="334" s="2" customFormat="1" ht="6.96" customHeight="1">
      <c r="A334" s="37"/>
      <c r="B334" s="65"/>
      <c r="C334" s="66"/>
      <c r="D334" s="66"/>
      <c r="E334" s="66"/>
      <c r="F334" s="66"/>
      <c r="G334" s="66"/>
      <c r="H334" s="66"/>
      <c r="I334" s="66"/>
      <c r="J334" s="66"/>
      <c r="K334" s="66"/>
      <c r="L334" s="43"/>
      <c r="M334" s="37"/>
      <c r="O334" s="37"/>
      <c r="P334" s="37"/>
      <c r="Q334" s="37"/>
      <c r="R334" s="37"/>
      <c r="S334" s="37"/>
      <c r="T334" s="37"/>
      <c r="U334" s="37"/>
      <c r="V334" s="37"/>
      <c r="W334" s="37"/>
      <c r="X334" s="37"/>
      <c r="Y334" s="37"/>
      <c r="Z334" s="37"/>
      <c r="AA334" s="37"/>
      <c r="AB334" s="37"/>
      <c r="AC334" s="37"/>
      <c r="AD334" s="37"/>
      <c r="AE334" s="37"/>
    </row>
  </sheetData>
  <sheetProtection sheet="1" autoFilter="0" formatColumns="0" formatRows="0" objects="1" scenarios="1" spinCount="100000" saltValue="fgOG+to7vPo6bW3DCFQsxpX/mc9ODJletE3FOfHrZ6KWjdpdGF9fRRcSjW1xhLU3PjljsZnBKCP/GWGkPC1jKA==" hashValue="0uDMcia5pc0pm7iRj67Ny4BIsA0roZEhjqXiSpMk2V5x/PMSRdPk+N9CpgMXLA/D7N80km6kU4qKaN1b9JXltA==" algorithmName="SHA-512" password="F695"/>
  <autoFilter ref="C127:K333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86</v>
      </c>
    </row>
    <row r="4" s="1" customFormat="1" ht="24.96" customHeight="1">
      <c r="B4" s="19"/>
      <c r="D4" s="137" t="s">
        <v>90</v>
      </c>
      <c r="L4" s="19"/>
      <c r="M4" s="138" t="s">
        <v>11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17</v>
      </c>
      <c r="L6" s="19"/>
    </row>
    <row r="7" s="1" customFormat="1" ht="26.25" customHeight="1">
      <c r="B7" s="19"/>
      <c r="E7" s="140" t="str">
        <f>'Rekapitulace stavby'!K6</f>
        <v>Zateplení budovy, oprava střechy a komunikací školních dílen Strakonická 952, Horažďovice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91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607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19</v>
      </c>
      <c r="E11" s="37"/>
      <c r="F11" s="142" t="s">
        <v>1</v>
      </c>
      <c r="G11" s="37"/>
      <c r="H11" s="37"/>
      <c r="I11" s="139" t="s">
        <v>20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21</v>
      </c>
      <c r="E12" s="37"/>
      <c r="F12" s="142" t="s">
        <v>22</v>
      </c>
      <c r="G12" s="37"/>
      <c r="H12" s="37"/>
      <c r="I12" s="139" t="s">
        <v>23</v>
      </c>
      <c r="J12" s="143" t="str">
        <f>'Rekapitulace stavby'!AN8</f>
        <v>24. 4. 2023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25</v>
      </c>
      <c r="E14" s="37"/>
      <c r="F14" s="37"/>
      <c r="G14" s="37"/>
      <c r="H14" s="37"/>
      <c r="I14" s="139" t="s">
        <v>26</v>
      </c>
      <c r="J14" s="142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">
        <v>27</v>
      </c>
      <c r="F15" s="37"/>
      <c r="G15" s="37"/>
      <c r="H15" s="37"/>
      <c r="I15" s="139" t="s">
        <v>28</v>
      </c>
      <c r="J15" s="142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29</v>
      </c>
      <c r="E17" s="37"/>
      <c r="F17" s="37"/>
      <c r="G17" s="37"/>
      <c r="H17" s="37"/>
      <c r="I17" s="139" t="s">
        <v>26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31</v>
      </c>
      <c r="E20" s="37"/>
      <c r="F20" s="37"/>
      <c r="G20" s="37"/>
      <c r="H20" s="37"/>
      <c r="I20" s="139" t="s">
        <v>26</v>
      </c>
      <c r="J20" s="142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">
        <v>33</v>
      </c>
      <c r="F21" s="37"/>
      <c r="G21" s="37"/>
      <c r="H21" s="37"/>
      <c r="I21" s="139" t="s">
        <v>28</v>
      </c>
      <c r="J21" s="142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34</v>
      </c>
      <c r="E23" s="37"/>
      <c r="F23" s="37"/>
      <c r="G23" s="37"/>
      <c r="H23" s="37"/>
      <c r="I23" s="139" t="s">
        <v>26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36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37</v>
      </c>
      <c r="E30" s="37"/>
      <c r="F30" s="37"/>
      <c r="G30" s="37"/>
      <c r="H30" s="37"/>
      <c r="I30" s="37"/>
      <c r="J30" s="150">
        <f>ROUND(J132, 0)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39</v>
      </c>
      <c r="G32" s="37"/>
      <c r="H32" s="37"/>
      <c r="I32" s="151" t="s">
        <v>38</v>
      </c>
      <c r="J32" s="151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41</v>
      </c>
      <c r="E33" s="139" t="s">
        <v>42</v>
      </c>
      <c r="F33" s="153">
        <f>ROUND((SUM(BE132:BE321)),  0)</f>
        <v>0</v>
      </c>
      <c r="G33" s="37"/>
      <c r="H33" s="37"/>
      <c r="I33" s="154">
        <v>0.20999999999999999</v>
      </c>
      <c r="J33" s="153">
        <f>ROUND(((SUM(BE132:BE321))*I33),  0)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43</v>
      </c>
      <c r="F34" s="153">
        <f>ROUND((SUM(BF132:BF321)),  0)</f>
        <v>0</v>
      </c>
      <c r="G34" s="37"/>
      <c r="H34" s="37"/>
      <c r="I34" s="154">
        <v>0.14999999999999999</v>
      </c>
      <c r="J34" s="153">
        <f>ROUND(((SUM(BF132:BF321))*I34),  0)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44</v>
      </c>
      <c r="F35" s="153">
        <f>ROUND((SUM(BG132:BG321)),  0)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45</v>
      </c>
      <c r="F36" s="153">
        <f>ROUND((SUM(BH132:BH321)),  0)</f>
        <v>0</v>
      </c>
      <c r="G36" s="37"/>
      <c r="H36" s="37"/>
      <c r="I36" s="154">
        <v>0.14999999999999999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46</v>
      </c>
      <c r="F37" s="153">
        <f>ROUND((SUM(BI132:BI321)),  0)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47</v>
      </c>
      <c r="E39" s="157"/>
      <c r="F39" s="157"/>
      <c r="G39" s="158" t="s">
        <v>48</v>
      </c>
      <c r="H39" s="159" t="s">
        <v>49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50</v>
      </c>
      <c r="E50" s="163"/>
      <c r="F50" s="163"/>
      <c r="G50" s="162" t="s">
        <v>51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52</v>
      </c>
      <c r="E61" s="165"/>
      <c r="F61" s="166" t="s">
        <v>53</v>
      </c>
      <c r="G61" s="164" t="s">
        <v>52</v>
      </c>
      <c r="H61" s="165"/>
      <c r="I61" s="165"/>
      <c r="J61" s="167" t="s">
        <v>53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54</v>
      </c>
      <c r="E65" s="168"/>
      <c r="F65" s="168"/>
      <c r="G65" s="162" t="s">
        <v>55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52</v>
      </c>
      <c r="E76" s="165"/>
      <c r="F76" s="166" t="s">
        <v>53</v>
      </c>
      <c r="G76" s="164" t="s">
        <v>52</v>
      </c>
      <c r="H76" s="165"/>
      <c r="I76" s="165"/>
      <c r="J76" s="167" t="s">
        <v>53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17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26.25" customHeight="1">
      <c r="A85" s="37"/>
      <c r="B85" s="38"/>
      <c r="C85" s="39"/>
      <c r="D85" s="39"/>
      <c r="E85" s="173" t="str">
        <f>E7</f>
        <v>Zateplení budovy, oprava střechy a komunikací školních dílen Strakonická 952, Horažďovice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91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020 - Venkovní úpravy - chodník, zelené plochy, kanalizace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21</v>
      </c>
      <c r="D89" s="39"/>
      <c r="E89" s="39"/>
      <c r="F89" s="26" t="str">
        <f>F12</f>
        <v>Horažďovice</v>
      </c>
      <c r="G89" s="39"/>
      <c r="H89" s="39"/>
      <c r="I89" s="31" t="s">
        <v>23</v>
      </c>
      <c r="J89" s="78" t="str">
        <f>IF(J12="","",J12)</f>
        <v>24. 4. 2023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25</v>
      </c>
      <c r="D91" s="39"/>
      <c r="E91" s="39"/>
      <c r="F91" s="26" t="str">
        <f>E15</f>
        <v>Střední škola Horažďovice</v>
      </c>
      <c r="G91" s="39"/>
      <c r="H91" s="39"/>
      <c r="I91" s="31" t="s">
        <v>31</v>
      </c>
      <c r="J91" s="35" t="str">
        <f>E21</f>
        <v>Ing. Martin Liška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29</v>
      </c>
      <c r="D92" s="39"/>
      <c r="E92" s="39"/>
      <c r="F92" s="26" t="str">
        <f>IF(E18="","",E18)</f>
        <v>Vyplň údaj</v>
      </c>
      <c r="G92" s="39"/>
      <c r="H92" s="39"/>
      <c r="I92" s="31" t="s">
        <v>34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94</v>
      </c>
      <c r="D94" s="175"/>
      <c r="E94" s="175"/>
      <c r="F94" s="175"/>
      <c r="G94" s="175"/>
      <c r="H94" s="175"/>
      <c r="I94" s="175"/>
      <c r="J94" s="176" t="s">
        <v>95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96</v>
      </c>
      <c r="D96" s="39"/>
      <c r="E96" s="39"/>
      <c r="F96" s="39"/>
      <c r="G96" s="39"/>
      <c r="H96" s="39"/>
      <c r="I96" s="39"/>
      <c r="J96" s="109">
        <f>J132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97</v>
      </c>
    </row>
    <row r="97" s="9" customFormat="1" ht="24.96" customHeight="1">
      <c r="A97" s="9"/>
      <c r="B97" s="178"/>
      <c r="C97" s="179"/>
      <c r="D97" s="180" t="s">
        <v>98</v>
      </c>
      <c r="E97" s="181"/>
      <c r="F97" s="181"/>
      <c r="G97" s="181"/>
      <c r="H97" s="181"/>
      <c r="I97" s="181"/>
      <c r="J97" s="182">
        <f>J133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4"/>
      <c r="C98" s="185"/>
      <c r="D98" s="186" t="s">
        <v>608</v>
      </c>
      <c r="E98" s="187"/>
      <c r="F98" s="187"/>
      <c r="G98" s="187"/>
      <c r="H98" s="187"/>
      <c r="I98" s="187"/>
      <c r="J98" s="188">
        <f>J134</f>
        <v>0</v>
      </c>
      <c r="K98" s="185"/>
      <c r="L98" s="189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4"/>
      <c r="C99" s="185"/>
      <c r="D99" s="186" t="s">
        <v>609</v>
      </c>
      <c r="E99" s="187"/>
      <c r="F99" s="187"/>
      <c r="G99" s="187"/>
      <c r="H99" s="187"/>
      <c r="I99" s="187"/>
      <c r="J99" s="188">
        <f>J192</f>
        <v>0</v>
      </c>
      <c r="K99" s="185"/>
      <c r="L99" s="189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4"/>
      <c r="C100" s="185"/>
      <c r="D100" s="186" t="s">
        <v>610</v>
      </c>
      <c r="E100" s="187"/>
      <c r="F100" s="187"/>
      <c r="G100" s="187"/>
      <c r="H100" s="187"/>
      <c r="I100" s="187"/>
      <c r="J100" s="188">
        <f>J207</f>
        <v>0</v>
      </c>
      <c r="K100" s="185"/>
      <c r="L100" s="189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4"/>
      <c r="C101" s="185"/>
      <c r="D101" s="186" t="s">
        <v>611</v>
      </c>
      <c r="E101" s="187"/>
      <c r="F101" s="187"/>
      <c r="G101" s="187"/>
      <c r="H101" s="187"/>
      <c r="I101" s="187"/>
      <c r="J101" s="188">
        <f>J210</f>
        <v>0</v>
      </c>
      <c r="K101" s="185"/>
      <c r="L101" s="189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4"/>
      <c r="C102" s="185"/>
      <c r="D102" s="186" t="s">
        <v>99</v>
      </c>
      <c r="E102" s="187"/>
      <c r="F102" s="187"/>
      <c r="G102" s="187"/>
      <c r="H102" s="187"/>
      <c r="I102" s="187"/>
      <c r="J102" s="188">
        <f>J231</f>
        <v>0</v>
      </c>
      <c r="K102" s="185"/>
      <c r="L102" s="189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4"/>
      <c r="C103" s="185"/>
      <c r="D103" s="186" t="s">
        <v>612</v>
      </c>
      <c r="E103" s="187"/>
      <c r="F103" s="187"/>
      <c r="G103" s="187"/>
      <c r="H103" s="187"/>
      <c r="I103" s="187"/>
      <c r="J103" s="188">
        <f>J246</f>
        <v>0</v>
      </c>
      <c r="K103" s="185"/>
      <c r="L103" s="189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4"/>
      <c r="C104" s="185"/>
      <c r="D104" s="186" t="s">
        <v>100</v>
      </c>
      <c r="E104" s="187"/>
      <c r="F104" s="187"/>
      <c r="G104" s="187"/>
      <c r="H104" s="187"/>
      <c r="I104" s="187"/>
      <c r="J104" s="188">
        <f>J270</f>
        <v>0</v>
      </c>
      <c r="K104" s="185"/>
      <c r="L104" s="189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4"/>
      <c r="C105" s="185"/>
      <c r="D105" s="186" t="s">
        <v>101</v>
      </c>
      <c r="E105" s="187"/>
      <c r="F105" s="187"/>
      <c r="G105" s="187"/>
      <c r="H105" s="187"/>
      <c r="I105" s="187"/>
      <c r="J105" s="188">
        <f>J293</f>
        <v>0</v>
      </c>
      <c r="K105" s="185"/>
      <c r="L105" s="189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4"/>
      <c r="C106" s="185"/>
      <c r="D106" s="186" t="s">
        <v>102</v>
      </c>
      <c r="E106" s="187"/>
      <c r="F106" s="187"/>
      <c r="G106" s="187"/>
      <c r="H106" s="187"/>
      <c r="I106" s="187"/>
      <c r="J106" s="188">
        <f>J298</f>
        <v>0</v>
      </c>
      <c r="K106" s="185"/>
      <c r="L106" s="189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8"/>
      <c r="C107" s="179"/>
      <c r="D107" s="180" t="s">
        <v>103</v>
      </c>
      <c r="E107" s="181"/>
      <c r="F107" s="181"/>
      <c r="G107" s="181"/>
      <c r="H107" s="181"/>
      <c r="I107" s="181"/>
      <c r="J107" s="182">
        <f>J300</f>
        <v>0</v>
      </c>
      <c r="K107" s="179"/>
      <c r="L107" s="183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4"/>
      <c r="C108" s="185"/>
      <c r="D108" s="186" t="s">
        <v>613</v>
      </c>
      <c r="E108" s="187"/>
      <c r="F108" s="187"/>
      <c r="G108" s="187"/>
      <c r="H108" s="187"/>
      <c r="I108" s="187"/>
      <c r="J108" s="188">
        <f>J301</f>
        <v>0</v>
      </c>
      <c r="K108" s="185"/>
      <c r="L108" s="189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4"/>
      <c r="C109" s="185"/>
      <c r="D109" s="186" t="s">
        <v>104</v>
      </c>
      <c r="E109" s="187"/>
      <c r="F109" s="187"/>
      <c r="G109" s="187"/>
      <c r="H109" s="187"/>
      <c r="I109" s="187"/>
      <c r="J109" s="188">
        <f>J308</f>
        <v>0</v>
      </c>
      <c r="K109" s="185"/>
      <c r="L109" s="189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78"/>
      <c r="C110" s="179"/>
      <c r="D110" s="180" t="s">
        <v>108</v>
      </c>
      <c r="E110" s="181"/>
      <c r="F110" s="181"/>
      <c r="G110" s="181"/>
      <c r="H110" s="181"/>
      <c r="I110" s="181"/>
      <c r="J110" s="182">
        <f>J315</f>
        <v>0</v>
      </c>
      <c r="K110" s="179"/>
      <c r="L110" s="183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4"/>
      <c r="C111" s="185"/>
      <c r="D111" s="186" t="s">
        <v>614</v>
      </c>
      <c r="E111" s="187"/>
      <c r="F111" s="187"/>
      <c r="G111" s="187"/>
      <c r="H111" s="187"/>
      <c r="I111" s="187"/>
      <c r="J111" s="188">
        <f>J316</f>
        <v>0</v>
      </c>
      <c r="K111" s="185"/>
      <c r="L111" s="189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4"/>
      <c r="C112" s="185"/>
      <c r="D112" s="186" t="s">
        <v>109</v>
      </c>
      <c r="E112" s="187"/>
      <c r="F112" s="187"/>
      <c r="G112" s="187"/>
      <c r="H112" s="187"/>
      <c r="I112" s="187"/>
      <c r="J112" s="188">
        <f>J320</f>
        <v>0</v>
      </c>
      <c r="K112" s="185"/>
      <c r="L112" s="189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7"/>
      <c r="B113" s="38"/>
      <c r="C113" s="39"/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65"/>
      <c r="C114" s="66"/>
      <c r="D114" s="66"/>
      <c r="E114" s="66"/>
      <c r="F114" s="66"/>
      <c r="G114" s="66"/>
      <c r="H114" s="66"/>
      <c r="I114" s="66"/>
      <c r="J114" s="66"/>
      <c r="K114" s="66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8" s="2" customFormat="1" ht="6.96" customHeight="1">
      <c r="A118" s="37"/>
      <c r="B118" s="67"/>
      <c r="C118" s="68"/>
      <c r="D118" s="68"/>
      <c r="E118" s="68"/>
      <c r="F118" s="68"/>
      <c r="G118" s="68"/>
      <c r="H118" s="68"/>
      <c r="I118" s="68"/>
      <c r="J118" s="68"/>
      <c r="K118" s="68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24.96" customHeight="1">
      <c r="A119" s="37"/>
      <c r="B119" s="38"/>
      <c r="C119" s="22" t="s">
        <v>110</v>
      </c>
      <c r="D119" s="39"/>
      <c r="E119" s="39"/>
      <c r="F119" s="39"/>
      <c r="G119" s="39"/>
      <c r="H119" s="39"/>
      <c r="I119" s="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17</v>
      </c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26.25" customHeight="1">
      <c r="A122" s="37"/>
      <c r="B122" s="38"/>
      <c r="C122" s="39"/>
      <c r="D122" s="39"/>
      <c r="E122" s="173" t="str">
        <f>E7</f>
        <v>Zateplení budovy, oprava střechy a komunikací školních dílen Strakonická 952, Horažďovice</v>
      </c>
      <c r="F122" s="31"/>
      <c r="G122" s="31"/>
      <c r="H122" s="31"/>
      <c r="I122" s="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2" customHeight="1">
      <c r="A123" s="37"/>
      <c r="B123" s="38"/>
      <c r="C123" s="31" t="s">
        <v>91</v>
      </c>
      <c r="D123" s="39"/>
      <c r="E123" s="39"/>
      <c r="F123" s="39"/>
      <c r="G123" s="39"/>
      <c r="H123" s="39"/>
      <c r="I123" s="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6.5" customHeight="1">
      <c r="A124" s="37"/>
      <c r="B124" s="38"/>
      <c r="C124" s="39"/>
      <c r="D124" s="39"/>
      <c r="E124" s="75" t="str">
        <f>E9</f>
        <v>020 - Venkovní úpravy - chodník, zelené plochy, kanalizace</v>
      </c>
      <c r="F124" s="39"/>
      <c r="G124" s="39"/>
      <c r="H124" s="39"/>
      <c r="I124" s="39"/>
      <c r="J124" s="39"/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2" customHeight="1">
      <c r="A126" s="37"/>
      <c r="B126" s="38"/>
      <c r="C126" s="31" t="s">
        <v>21</v>
      </c>
      <c r="D126" s="39"/>
      <c r="E126" s="39"/>
      <c r="F126" s="26" t="str">
        <f>F12</f>
        <v>Horažďovice</v>
      </c>
      <c r="G126" s="39"/>
      <c r="H126" s="39"/>
      <c r="I126" s="31" t="s">
        <v>23</v>
      </c>
      <c r="J126" s="78" t="str">
        <f>IF(J12="","",J12)</f>
        <v>24. 4. 2023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6.96" customHeight="1">
      <c r="A127" s="37"/>
      <c r="B127" s="38"/>
      <c r="C127" s="39"/>
      <c r="D127" s="39"/>
      <c r="E127" s="39"/>
      <c r="F127" s="39"/>
      <c r="G127" s="39"/>
      <c r="H127" s="39"/>
      <c r="I127" s="39"/>
      <c r="J127" s="39"/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5.15" customHeight="1">
      <c r="A128" s="37"/>
      <c r="B128" s="38"/>
      <c r="C128" s="31" t="s">
        <v>25</v>
      </c>
      <c r="D128" s="39"/>
      <c r="E128" s="39"/>
      <c r="F128" s="26" t="str">
        <f>E15</f>
        <v>Střední škola Horažďovice</v>
      </c>
      <c r="G128" s="39"/>
      <c r="H128" s="39"/>
      <c r="I128" s="31" t="s">
        <v>31</v>
      </c>
      <c r="J128" s="35" t="str">
        <f>E21</f>
        <v>Ing. Martin Liška</v>
      </c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2" customFormat="1" ht="15.15" customHeight="1">
      <c r="A129" s="37"/>
      <c r="B129" s="38"/>
      <c r="C129" s="31" t="s">
        <v>29</v>
      </c>
      <c r="D129" s="39"/>
      <c r="E129" s="39"/>
      <c r="F129" s="26" t="str">
        <f>IF(E18="","",E18)</f>
        <v>Vyplň údaj</v>
      </c>
      <c r="G129" s="39"/>
      <c r="H129" s="39"/>
      <c r="I129" s="31" t="s">
        <v>34</v>
      </c>
      <c r="J129" s="35" t="str">
        <f>E24</f>
        <v xml:space="preserve"> </v>
      </c>
      <c r="K129" s="39"/>
      <c r="L129" s="62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</row>
    <row r="130" s="2" customFormat="1" ht="10.32" customHeight="1">
      <c r="A130" s="37"/>
      <c r="B130" s="38"/>
      <c r="C130" s="39"/>
      <c r="D130" s="39"/>
      <c r="E130" s="39"/>
      <c r="F130" s="39"/>
      <c r="G130" s="39"/>
      <c r="H130" s="39"/>
      <c r="I130" s="39"/>
      <c r="J130" s="39"/>
      <c r="K130" s="39"/>
      <c r="L130" s="62"/>
      <c r="S130" s="37"/>
      <c r="T130" s="37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</row>
    <row r="131" s="11" customFormat="1" ht="29.28" customHeight="1">
      <c r="A131" s="190"/>
      <c r="B131" s="191"/>
      <c r="C131" s="192" t="s">
        <v>111</v>
      </c>
      <c r="D131" s="193" t="s">
        <v>62</v>
      </c>
      <c r="E131" s="193" t="s">
        <v>58</v>
      </c>
      <c r="F131" s="193" t="s">
        <v>59</v>
      </c>
      <c r="G131" s="193" t="s">
        <v>112</v>
      </c>
      <c r="H131" s="193" t="s">
        <v>113</v>
      </c>
      <c r="I131" s="193" t="s">
        <v>114</v>
      </c>
      <c r="J131" s="194" t="s">
        <v>95</v>
      </c>
      <c r="K131" s="195" t="s">
        <v>115</v>
      </c>
      <c r="L131" s="196"/>
      <c r="M131" s="99" t="s">
        <v>1</v>
      </c>
      <c r="N131" s="100" t="s">
        <v>41</v>
      </c>
      <c r="O131" s="100" t="s">
        <v>116</v>
      </c>
      <c r="P131" s="100" t="s">
        <v>117</v>
      </c>
      <c r="Q131" s="100" t="s">
        <v>118</v>
      </c>
      <c r="R131" s="100" t="s">
        <v>119</v>
      </c>
      <c r="S131" s="100" t="s">
        <v>120</v>
      </c>
      <c r="T131" s="101" t="s">
        <v>121</v>
      </c>
      <c r="U131" s="190"/>
      <c r="V131" s="190"/>
      <c r="W131" s="190"/>
      <c r="X131" s="190"/>
      <c r="Y131" s="190"/>
      <c r="Z131" s="190"/>
      <c r="AA131" s="190"/>
      <c r="AB131" s="190"/>
      <c r="AC131" s="190"/>
      <c r="AD131" s="190"/>
      <c r="AE131" s="190"/>
    </row>
    <row r="132" s="2" customFormat="1" ht="22.8" customHeight="1">
      <c r="A132" s="37"/>
      <c r="B132" s="38"/>
      <c r="C132" s="106" t="s">
        <v>122</v>
      </c>
      <c r="D132" s="39"/>
      <c r="E132" s="39"/>
      <c r="F132" s="39"/>
      <c r="G132" s="39"/>
      <c r="H132" s="39"/>
      <c r="I132" s="39"/>
      <c r="J132" s="197">
        <f>BK132</f>
        <v>0</v>
      </c>
      <c r="K132" s="39"/>
      <c r="L132" s="43"/>
      <c r="M132" s="102"/>
      <c r="N132" s="198"/>
      <c r="O132" s="103"/>
      <c r="P132" s="199">
        <f>P133+P300+P315</f>
        <v>0</v>
      </c>
      <c r="Q132" s="103"/>
      <c r="R132" s="199">
        <f>R133+R300+R315</f>
        <v>116.61869332999997</v>
      </c>
      <c r="S132" s="103"/>
      <c r="T132" s="200">
        <f>T133+T300+T315</f>
        <v>56.821350000000002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76</v>
      </c>
      <c r="AU132" s="16" t="s">
        <v>97</v>
      </c>
      <c r="BK132" s="201">
        <f>BK133+BK300+BK315</f>
        <v>0</v>
      </c>
    </row>
    <row r="133" s="12" customFormat="1" ht="25.92" customHeight="1">
      <c r="A133" s="12"/>
      <c r="B133" s="202"/>
      <c r="C133" s="203"/>
      <c r="D133" s="204" t="s">
        <v>76</v>
      </c>
      <c r="E133" s="205" t="s">
        <v>123</v>
      </c>
      <c r="F133" s="205" t="s">
        <v>124</v>
      </c>
      <c r="G133" s="203"/>
      <c r="H133" s="203"/>
      <c r="I133" s="206"/>
      <c r="J133" s="207">
        <f>BK133</f>
        <v>0</v>
      </c>
      <c r="K133" s="203"/>
      <c r="L133" s="208"/>
      <c r="M133" s="209"/>
      <c r="N133" s="210"/>
      <c r="O133" s="210"/>
      <c r="P133" s="211">
        <f>P134+P192+P207+P210+P231+P246+P270+P293+P298</f>
        <v>0</v>
      </c>
      <c r="Q133" s="210"/>
      <c r="R133" s="211">
        <f>R134+R192+R207+R210+R231+R246+R270+R293+R298</f>
        <v>116.42630652999998</v>
      </c>
      <c r="S133" s="210"/>
      <c r="T133" s="212">
        <f>T134+T192+T207+T210+T231+T246+T270+T293+T298</f>
        <v>56.821350000000002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3" t="s">
        <v>8</v>
      </c>
      <c r="AT133" s="214" t="s">
        <v>76</v>
      </c>
      <c r="AU133" s="214" t="s">
        <v>77</v>
      </c>
      <c r="AY133" s="213" t="s">
        <v>125</v>
      </c>
      <c r="BK133" s="215">
        <f>BK134+BK192+BK207+BK210+BK231+BK246+BK270+BK293+BK298</f>
        <v>0</v>
      </c>
    </row>
    <row r="134" s="12" customFormat="1" ht="22.8" customHeight="1">
      <c r="A134" s="12"/>
      <c r="B134" s="202"/>
      <c r="C134" s="203"/>
      <c r="D134" s="204" t="s">
        <v>76</v>
      </c>
      <c r="E134" s="216" t="s">
        <v>8</v>
      </c>
      <c r="F134" s="216" t="s">
        <v>615</v>
      </c>
      <c r="G134" s="203"/>
      <c r="H134" s="203"/>
      <c r="I134" s="206"/>
      <c r="J134" s="217">
        <f>BK134</f>
        <v>0</v>
      </c>
      <c r="K134" s="203"/>
      <c r="L134" s="208"/>
      <c r="M134" s="209"/>
      <c r="N134" s="210"/>
      <c r="O134" s="210"/>
      <c r="P134" s="211">
        <f>SUM(P135:P191)</f>
        <v>0</v>
      </c>
      <c r="Q134" s="210"/>
      <c r="R134" s="211">
        <f>SUM(R135:R191)</f>
        <v>3.22722</v>
      </c>
      <c r="S134" s="210"/>
      <c r="T134" s="212">
        <f>SUM(T135:T191)</f>
        <v>27.511750000000003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8</v>
      </c>
      <c r="AT134" s="214" t="s">
        <v>76</v>
      </c>
      <c r="AU134" s="214" t="s">
        <v>8</v>
      </c>
      <c r="AY134" s="213" t="s">
        <v>125</v>
      </c>
      <c r="BK134" s="215">
        <f>SUM(BK135:BK191)</f>
        <v>0</v>
      </c>
    </row>
    <row r="135" s="2" customFormat="1" ht="24.15" customHeight="1">
      <c r="A135" s="37"/>
      <c r="B135" s="38"/>
      <c r="C135" s="218" t="s">
        <v>8</v>
      </c>
      <c r="D135" s="218" t="s">
        <v>128</v>
      </c>
      <c r="E135" s="219" t="s">
        <v>616</v>
      </c>
      <c r="F135" s="220" t="s">
        <v>617</v>
      </c>
      <c r="G135" s="221" t="s">
        <v>138</v>
      </c>
      <c r="H135" s="222">
        <v>59.600000000000001</v>
      </c>
      <c r="I135" s="223"/>
      <c r="J135" s="224">
        <f>ROUND(I135*H135,0)</f>
        <v>0</v>
      </c>
      <c r="K135" s="225"/>
      <c r="L135" s="43"/>
      <c r="M135" s="226" t="s">
        <v>1</v>
      </c>
      <c r="N135" s="227" t="s">
        <v>42</v>
      </c>
      <c r="O135" s="90"/>
      <c r="P135" s="228">
        <f>O135*H135</f>
        <v>0</v>
      </c>
      <c r="Q135" s="228">
        <v>0</v>
      </c>
      <c r="R135" s="228">
        <f>Q135*H135</f>
        <v>0</v>
      </c>
      <c r="S135" s="228">
        <v>0.33000000000000002</v>
      </c>
      <c r="T135" s="229">
        <f>S135*H135</f>
        <v>19.668000000000003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30" t="s">
        <v>132</v>
      </c>
      <c r="AT135" s="230" t="s">
        <v>128</v>
      </c>
      <c r="AU135" s="230" t="s">
        <v>86</v>
      </c>
      <c r="AY135" s="16" t="s">
        <v>125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6" t="s">
        <v>8</v>
      </c>
      <c r="BK135" s="231">
        <f>ROUND(I135*H135,0)</f>
        <v>0</v>
      </c>
      <c r="BL135" s="16" t="s">
        <v>132</v>
      </c>
      <c r="BM135" s="230" t="s">
        <v>618</v>
      </c>
    </row>
    <row r="136" s="13" customFormat="1">
      <c r="A136" s="13"/>
      <c r="B136" s="232"/>
      <c r="C136" s="233"/>
      <c r="D136" s="234" t="s">
        <v>134</v>
      </c>
      <c r="E136" s="235" t="s">
        <v>1</v>
      </c>
      <c r="F136" s="236" t="s">
        <v>619</v>
      </c>
      <c r="G136" s="233"/>
      <c r="H136" s="237">
        <v>59.600000000000001</v>
      </c>
      <c r="I136" s="238"/>
      <c r="J136" s="233"/>
      <c r="K136" s="233"/>
      <c r="L136" s="239"/>
      <c r="M136" s="240"/>
      <c r="N136" s="241"/>
      <c r="O136" s="241"/>
      <c r="P136" s="241"/>
      <c r="Q136" s="241"/>
      <c r="R136" s="241"/>
      <c r="S136" s="241"/>
      <c r="T136" s="242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3" t="s">
        <v>134</v>
      </c>
      <c r="AU136" s="243" t="s">
        <v>86</v>
      </c>
      <c r="AV136" s="13" t="s">
        <v>86</v>
      </c>
      <c r="AW136" s="13" t="s">
        <v>32</v>
      </c>
      <c r="AX136" s="13" t="s">
        <v>77</v>
      </c>
      <c r="AY136" s="243" t="s">
        <v>125</v>
      </c>
    </row>
    <row r="137" s="2" customFormat="1" ht="24.15" customHeight="1">
      <c r="A137" s="37"/>
      <c r="B137" s="38"/>
      <c r="C137" s="218" t="s">
        <v>86</v>
      </c>
      <c r="D137" s="218" t="s">
        <v>128</v>
      </c>
      <c r="E137" s="219" t="s">
        <v>620</v>
      </c>
      <c r="F137" s="220" t="s">
        <v>621</v>
      </c>
      <c r="G137" s="221" t="s">
        <v>138</v>
      </c>
      <c r="H137" s="222">
        <v>12.550000000000001</v>
      </c>
      <c r="I137" s="223"/>
      <c r="J137" s="224">
        <f>ROUND(I137*H137,0)</f>
        <v>0</v>
      </c>
      <c r="K137" s="225"/>
      <c r="L137" s="43"/>
      <c r="M137" s="226" t="s">
        <v>1</v>
      </c>
      <c r="N137" s="227" t="s">
        <v>42</v>
      </c>
      <c r="O137" s="90"/>
      <c r="P137" s="228">
        <f>O137*H137</f>
        <v>0</v>
      </c>
      <c r="Q137" s="228">
        <v>0</v>
      </c>
      <c r="R137" s="228">
        <f>Q137*H137</f>
        <v>0</v>
      </c>
      <c r="S137" s="228">
        <v>0.625</v>
      </c>
      <c r="T137" s="229">
        <f>S137*H137</f>
        <v>7.84375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30" t="s">
        <v>132</v>
      </c>
      <c r="AT137" s="230" t="s">
        <v>128</v>
      </c>
      <c r="AU137" s="230" t="s">
        <v>86</v>
      </c>
      <c r="AY137" s="16" t="s">
        <v>125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6" t="s">
        <v>8</v>
      </c>
      <c r="BK137" s="231">
        <f>ROUND(I137*H137,0)</f>
        <v>0</v>
      </c>
      <c r="BL137" s="16" t="s">
        <v>132</v>
      </c>
      <c r="BM137" s="230" t="s">
        <v>622</v>
      </c>
    </row>
    <row r="138" s="13" customFormat="1">
      <c r="A138" s="13"/>
      <c r="B138" s="232"/>
      <c r="C138" s="233"/>
      <c r="D138" s="234" t="s">
        <v>134</v>
      </c>
      <c r="E138" s="235" t="s">
        <v>1</v>
      </c>
      <c r="F138" s="236" t="s">
        <v>623</v>
      </c>
      <c r="G138" s="233"/>
      <c r="H138" s="237">
        <v>12.550000000000001</v>
      </c>
      <c r="I138" s="238"/>
      <c r="J138" s="233"/>
      <c r="K138" s="233"/>
      <c r="L138" s="239"/>
      <c r="M138" s="240"/>
      <c r="N138" s="241"/>
      <c r="O138" s="241"/>
      <c r="P138" s="241"/>
      <c r="Q138" s="241"/>
      <c r="R138" s="241"/>
      <c r="S138" s="241"/>
      <c r="T138" s="24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3" t="s">
        <v>134</v>
      </c>
      <c r="AU138" s="243" t="s">
        <v>86</v>
      </c>
      <c r="AV138" s="13" t="s">
        <v>86</v>
      </c>
      <c r="AW138" s="13" t="s">
        <v>32</v>
      </c>
      <c r="AX138" s="13" t="s">
        <v>77</v>
      </c>
      <c r="AY138" s="243" t="s">
        <v>125</v>
      </c>
    </row>
    <row r="139" s="2" customFormat="1" ht="24.15" customHeight="1">
      <c r="A139" s="37"/>
      <c r="B139" s="38"/>
      <c r="C139" s="218" t="s">
        <v>150</v>
      </c>
      <c r="D139" s="218" t="s">
        <v>128</v>
      </c>
      <c r="E139" s="219" t="s">
        <v>624</v>
      </c>
      <c r="F139" s="220" t="s">
        <v>625</v>
      </c>
      <c r="G139" s="221" t="s">
        <v>138</v>
      </c>
      <c r="H139" s="222">
        <v>419.21600000000001</v>
      </c>
      <c r="I139" s="223"/>
      <c r="J139" s="224">
        <f>ROUND(I139*H139,0)</f>
        <v>0</v>
      </c>
      <c r="K139" s="225"/>
      <c r="L139" s="43"/>
      <c r="M139" s="226" t="s">
        <v>1</v>
      </c>
      <c r="N139" s="227" t="s">
        <v>42</v>
      </c>
      <c r="O139" s="90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30" t="s">
        <v>132</v>
      </c>
      <c r="AT139" s="230" t="s">
        <v>128</v>
      </c>
      <c r="AU139" s="230" t="s">
        <v>86</v>
      </c>
      <c r="AY139" s="16" t="s">
        <v>125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6" t="s">
        <v>8</v>
      </c>
      <c r="BK139" s="231">
        <f>ROUND(I139*H139,0)</f>
        <v>0</v>
      </c>
      <c r="BL139" s="16" t="s">
        <v>132</v>
      </c>
      <c r="BM139" s="230" t="s">
        <v>626</v>
      </c>
    </row>
    <row r="140" s="13" customFormat="1">
      <c r="A140" s="13"/>
      <c r="B140" s="232"/>
      <c r="C140" s="233"/>
      <c r="D140" s="234" t="s">
        <v>134</v>
      </c>
      <c r="E140" s="235" t="s">
        <v>1</v>
      </c>
      <c r="F140" s="236" t="s">
        <v>627</v>
      </c>
      <c r="G140" s="233"/>
      <c r="H140" s="237">
        <v>255.21600000000001</v>
      </c>
      <c r="I140" s="238"/>
      <c r="J140" s="233"/>
      <c r="K140" s="233"/>
      <c r="L140" s="239"/>
      <c r="M140" s="240"/>
      <c r="N140" s="241"/>
      <c r="O140" s="241"/>
      <c r="P140" s="241"/>
      <c r="Q140" s="241"/>
      <c r="R140" s="241"/>
      <c r="S140" s="241"/>
      <c r="T140" s="242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3" t="s">
        <v>134</v>
      </c>
      <c r="AU140" s="243" t="s">
        <v>86</v>
      </c>
      <c r="AV140" s="13" t="s">
        <v>86</v>
      </c>
      <c r="AW140" s="13" t="s">
        <v>32</v>
      </c>
      <c r="AX140" s="13" t="s">
        <v>77</v>
      </c>
      <c r="AY140" s="243" t="s">
        <v>125</v>
      </c>
    </row>
    <row r="141" s="13" customFormat="1">
      <c r="A141" s="13"/>
      <c r="B141" s="232"/>
      <c r="C141" s="233"/>
      <c r="D141" s="234" t="s">
        <v>134</v>
      </c>
      <c r="E141" s="235" t="s">
        <v>1</v>
      </c>
      <c r="F141" s="236" t="s">
        <v>628</v>
      </c>
      <c r="G141" s="233"/>
      <c r="H141" s="237">
        <v>164</v>
      </c>
      <c r="I141" s="238"/>
      <c r="J141" s="233"/>
      <c r="K141" s="233"/>
      <c r="L141" s="239"/>
      <c r="M141" s="240"/>
      <c r="N141" s="241"/>
      <c r="O141" s="241"/>
      <c r="P141" s="241"/>
      <c r="Q141" s="241"/>
      <c r="R141" s="241"/>
      <c r="S141" s="241"/>
      <c r="T141" s="24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3" t="s">
        <v>134</v>
      </c>
      <c r="AU141" s="243" t="s">
        <v>86</v>
      </c>
      <c r="AV141" s="13" t="s">
        <v>86</v>
      </c>
      <c r="AW141" s="13" t="s">
        <v>32</v>
      </c>
      <c r="AX141" s="13" t="s">
        <v>77</v>
      </c>
      <c r="AY141" s="243" t="s">
        <v>125</v>
      </c>
    </row>
    <row r="142" s="2" customFormat="1" ht="37.8" customHeight="1">
      <c r="A142" s="37"/>
      <c r="B142" s="38"/>
      <c r="C142" s="218" t="s">
        <v>132</v>
      </c>
      <c r="D142" s="218" t="s">
        <v>128</v>
      </c>
      <c r="E142" s="219" t="s">
        <v>629</v>
      </c>
      <c r="F142" s="220" t="s">
        <v>630</v>
      </c>
      <c r="G142" s="221" t="s">
        <v>291</v>
      </c>
      <c r="H142" s="222">
        <v>17.5</v>
      </c>
      <c r="I142" s="223"/>
      <c r="J142" s="224">
        <f>ROUND(I142*H142,0)</f>
        <v>0</v>
      </c>
      <c r="K142" s="225"/>
      <c r="L142" s="43"/>
      <c r="M142" s="226" t="s">
        <v>1</v>
      </c>
      <c r="N142" s="227" t="s">
        <v>42</v>
      </c>
      <c r="O142" s="90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30" t="s">
        <v>132</v>
      </c>
      <c r="AT142" s="230" t="s">
        <v>128</v>
      </c>
      <c r="AU142" s="230" t="s">
        <v>86</v>
      </c>
      <c r="AY142" s="16" t="s">
        <v>125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6" t="s">
        <v>8</v>
      </c>
      <c r="BK142" s="231">
        <f>ROUND(I142*H142,0)</f>
        <v>0</v>
      </c>
      <c r="BL142" s="16" t="s">
        <v>132</v>
      </c>
      <c r="BM142" s="230" t="s">
        <v>631</v>
      </c>
    </row>
    <row r="143" s="13" customFormat="1">
      <c r="A143" s="13"/>
      <c r="B143" s="232"/>
      <c r="C143" s="233"/>
      <c r="D143" s="234" t="s">
        <v>134</v>
      </c>
      <c r="E143" s="235" t="s">
        <v>1</v>
      </c>
      <c r="F143" s="236" t="s">
        <v>632</v>
      </c>
      <c r="G143" s="233"/>
      <c r="H143" s="237">
        <v>17.5</v>
      </c>
      <c r="I143" s="238"/>
      <c r="J143" s="233"/>
      <c r="K143" s="233"/>
      <c r="L143" s="239"/>
      <c r="M143" s="240"/>
      <c r="N143" s="241"/>
      <c r="O143" s="241"/>
      <c r="P143" s="241"/>
      <c r="Q143" s="241"/>
      <c r="R143" s="241"/>
      <c r="S143" s="241"/>
      <c r="T143" s="24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3" t="s">
        <v>134</v>
      </c>
      <c r="AU143" s="243" t="s">
        <v>86</v>
      </c>
      <c r="AV143" s="13" t="s">
        <v>86</v>
      </c>
      <c r="AW143" s="13" t="s">
        <v>32</v>
      </c>
      <c r="AX143" s="13" t="s">
        <v>77</v>
      </c>
      <c r="AY143" s="243" t="s">
        <v>125</v>
      </c>
    </row>
    <row r="144" s="2" customFormat="1" ht="33" customHeight="1">
      <c r="A144" s="37"/>
      <c r="B144" s="38"/>
      <c r="C144" s="218" t="s">
        <v>164</v>
      </c>
      <c r="D144" s="218" t="s">
        <v>128</v>
      </c>
      <c r="E144" s="219" t="s">
        <v>633</v>
      </c>
      <c r="F144" s="220" t="s">
        <v>634</v>
      </c>
      <c r="G144" s="221" t="s">
        <v>291</v>
      </c>
      <c r="H144" s="222">
        <v>7.875</v>
      </c>
      <c r="I144" s="223"/>
      <c r="J144" s="224">
        <f>ROUND(I144*H144,0)</f>
        <v>0</v>
      </c>
      <c r="K144" s="225"/>
      <c r="L144" s="43"/>
      <c r="M144" s="226" t="s">
        <v>1</v>
      </c>
      <c r="N144" s="227" t="s">
        <v>42</v>
      </c>
      <c r="O144" s="90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30" t="s">
        <v>132</v>
      </c>
      <c r="AT144" s="230" t="s">
        <v>128</v>
      </c>
      <c r="AU144" s="230" t="s">
        <v>86</v>
      </c>
      <c r="AY144" s="16" t="s">
        <v>125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6" t="s">
        <v>8</v>
      </c>
      <c r="BK144" s="231">
        <f>ROUND(I144*H144,0)</f>
        <v>0</v>
      </c>
      <c r="BL144" s="16" t="s">
        <v>132</v>
      </c>
      <c r="BM144" s="230" t="s">
        <v>635</v>
      </c>
    </row>
    <row r="145" s="13" customFormat="1">
      <c r="A145" s="13"/>
      <c r="B145" s="232"/>
      <c r="C145" s="233"/>
      <c r="D145" s="234" t="s">
        <v>134</v>
      </c>
      <c r="E145" s="235" t="s">
        <v>1</v>
      </c>
      <c r="F145" s="236" t="s">
        <v>636</v>
      </c>
      <c r="G145" s="233"/>
      <c r="H145" s="237">
        <v>7.875</v>
      </c>
      <c r="I145" s="238"/>
      <c r="J145" s="233"/>
      <c r="K145" s="233"/>
      <c r="L145" s="239"/>
      <c r="M145" s="240"/>
      <c r="N145" s="241"/>
      <c r="O145" s="241"/>
      <c r="P145" s="241"/>
      <c r="Q145" s="241"/>
      <c r="R145" s="241"/>
      <c r="S145" s="241"/>
      <c r="T145" s="24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3" t="s">
        <v>134</v>
      </c>
      <c r="AU145" s="243" t="s">
        <v>86</v>
      </c>
      <c r="AV145" s="13" t="s">
        <v>86</v>
      </c>
      <c r="AW145" s="13" t="s">
        <v>32</v>
      </c>
      <c r="AX145" s="13" t="s">
        <v>77</v>
      </c>
      <c r="AY145" s="243" t="s">
        <v>125</v>
      </c>
    </row>
    <row r="146" s="2" customFormat="1" ht="37.8" customHeight="1">
      <c r="A146" s="37"/>
      <c r="B146" s="38"/>
      <c r="C146" s="218" t="s">
        <v>126</v>
      </c>
      <c r="D146" s="218" t="s">
        <v>128</v>
      </c>
      <c r="E146" s="219" t="s">
        <v>637</v>
      </c>
      <c r="F146" s="220" t="s">
        <v>638</v>
      </c>
      <c r="G146" s="221" t="s">
        <v>291</v>
      </c>
      <c r="H146" s="222">
        <v>114</v>
      </c>
      <c r="I146" s="223"/>
      <c r="J146" s="224">
        <f>ROUND(I146*H146,0)</f>
        <v>0</v>
      </c>
      <c r="K146" s="225"/>
      <c r="L146" s="43"/>
      <c r="M146" s="226" t="s">
        <v>1</v>
      </c>
      <c r="N146" s="227" t="s">
        <v>42</v>
      </c>
      <c r="O146" s="90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30" t="s">
        <v>132</v>
      </c>
      <c r="AT146" s="230" t="s">
        <v>128</v>
      </c>
      <c r="AU146" s="230" t="s">
        <v>86</v>
      </c>
      <c r="AY146" s="16" t="s">
        <v>125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6" t="s">
        <v>8</v>
      </c>
      <c r="BK146" s="231">
        <f>ROUND(I146*H146,0)</f>
        <v>0</v>
      </c>
      <c r="BL146" s="16" t="s">
        <v>132</v>
      </c>
      <c r="BM146" s="230" t="s">
        <v>639</v>
      </c>
    </row>
    <row r="147" s="13" customFormat="1">
      <c r="A147" s="13"/>
      <c r="B147" s="232"/>
      <c r="C147" s="233"/>
      <c r="D147" s="234" t="s">
        <v>134</v>
      </c>
      <c r="E147" s="235" t="s">
        <v>1</v>
      </c>
      <c r="F147" s="236" t="s">
        <v>640</v>
      </c>
      <c r="G147" s="233"/>
      <c r="H147" s="237">
        <v>64.200000000000003</v>
      </c>
      <c r="I147" s="238"/>
      <c r="J147" s="233"/>
      <c r="K147" s="233"/>
      <c r="L147" s="239"/>
      <c r="M147" s="240"/>
      <c r="N147" s="241"/>
      <c r="O147" s="241"/>
      <c r="P147" s="241"/>
      <c r="Q147" s="241"/>
      <c r="R147" s="241"/>
      <c r="S147" s="241"/>
      <c r="T147" s="242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3" t="s">
        <v>134</v>
      </c>
      <c r="AU147" s="243" t="s">
        <v>86</v>
      </c>
      <c r="AV147" s="13" t="s">
        <v>86</v>
      </c>
      <c r="AW147" s="13" t="s">
        <v>32</v>
      </c>
      <c r="AX147" s="13" t="s">
        <v>77</v>
      </c>
      <c r="AY147" s="243" t="s">
        <v>125</v>
      </c>
    </row>
    <row r="148" s="13" customFormat="1">
      <c r="A148" s="13"/>
      <c r="B148" s="232"/>
      <c r="C148" s="233"/>
      <c r="D148" s="234" t="s">
        <v>134</v>
      </c>
      <c r="E148" s="235" t="s">
        <v>1</v>
      </c>
      <c r="F148" s="236" t="s">
        <v>641</v>
      </c>
      <c r="G148" s="233"/>
      <c r="H148" s="237">
        <v>49.799999999999997</v>
      </c>
      <c r="I148" s="238"/>
      <c r="J148" s="233"/>
      <c r="K148" s="233"/>
      <c r="L148" s="239"/>
      <c r="M148" s="240"/>
      <c r="N148" s="241"/>
      <c r="O148" s="241"/>
      <c r="P148" s="241"/>
      <c r="Q148" s="241"/>
      <c r="R148" s="241"/>
      <c r="S148" s="241"/>
      <c r="T148" s="24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3" t="s">
        <v>134</v>
      </c>
      <c r="AU148" s="243" t="s">
        <v>86</v>
      </c>
      <c r="AV148" s="13" t="s">
        <v>86</v>
      </c>
      <c r="AW148" s="13" t="s">
        <v>32</v>
      </c>
      <c r="AX148" s="13" t="s">
        <v>77</v>
      </c>
      <c r="AY148" s="243" t="s">
        <v>125</v>
      </c>
    </row>
    <row r="149" s="2" customFormat="1" ht="33" customHeight="1">
      <c r="A149" s="37"/>
      <c r="B149" s="38"/>
      <c r="C149" s="218" t="s">
        <v>177</v>
      </c>
      <c r="D149" s="218" t="s">
        <v>128</v>
      </c>
      <c r="E149" s="219" t="s">
        <v>642</v>
      </c>
      <c r="F149" s="220" t="s">
        <v>643</v>
      </c>
      <c r="G149" s="221" t="s">
        <v>291</v>
      </c>
      <c r="H149" s="222">
        <v>275.39999999999998</v>
      </c>
      <c r="I149" s="223"/>
      <c r="J149" s="224">
        <f>ROUND(I149*H149,0)</f>
        <v>0</v>
      </c>
      <c r="K149" s="225"/>
      <c r="L149" s="43"/>
      <c r="M149" s="226" t="s">
        <v>1</v>
      </c>
      <c r="N149" s="227" t="s">
        <v>42</v>
      </c>
      <c r="O149" s="90"/>
      <c r="P149" s="228">
        <f>O149*H149</f>
        <v>0</v>
      </c>
      <c r="Q149" s="228">
        <v>0</v>
      </c>
      <c r="R149" s="228">
        <f>Q149*H149</f>
        <v>0</v>
      </c>
      <c r="S149" s="228">
        <v>0</v>
      </c>
      <c r="T149" s="229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30" t="s">
        <v>132</v>
      </c>
      <c r="AT149" s="230" t="s">
        <v>128</v>
      </c>
      <c r="AU149" s="230" t="s">
        <v>86</v>
      </c>
      <c r="AY149" s="16" t="s">
        <v>125</v>
      </c>
      <c r="BE149" s="231">
        <f>IF(N149="základní",J149,0)</f>
        <v>0</v>
      </c>
      <c r="BF149" s="231">
        <f>IF(N149="snížená",J149,0)</f>
        <v>0</v>
      </c>
      <c r="BG149" s="231">
        <f>IF(N149="zákl. přenesená",J149,0)</f>
        <v>0</v>
      </c>
      <c r="BH149" s="231">
        <f>IF(N149="sníž. přenesená",J149,0)</f>
        <v>0</v>
      </c>
      <c r="BI149" s="231">
        <f>IF(N149="nulová",J149,0)</f>
        <v>0</v>
      </c>
      <c r="BJ149" s="16" t="s">
        <v>8</v>
      </c>
      <c r="BK149" s="231">
        <f>ROUND(I149*H149,0)</f>
        <v>0</v>
      </c>
      <c r="BL149" s="16" t="s">
        <v>132</v>
      </c>
      <c r="BM149" s="230" t="s">
        <v>644</v>
      </c>
    </row>
    <row r="150" s="13" customFormat="1">
      <c r="A150" s="13"/>
      <c r="B150" s="232"/>
      <c r="C150" s="233"/>
      <c r="D150" s="234" t="s">
        <v>134</v>
      </c>
      <c r="E150" s="235" t="s">
        <v>1</v>
      </c>
      <c r="F150" s="236" t="s">
        <v>645</v>
      </c>
      <c r="G150" s="233"/>
      <c r="H150" s="237">
        <v>275.39999999999998</v>
      </c>
      <c r="I150" s="238"/>
      <c r="J150" s="233"/>
      <c r="K150" s="233"/>
      <c r="L150" s="239"/>
      <c r="M150" s="240"/>
      <c r="N150" s="241"/>
      <c r="O150" s="241"/>
      <c r="P150" s="241"/>
      <c r="Q150" s="241"/>
      <c r="R150" s="241"/>
      <c r="S150" s="241"/>
      <c r="T150" s="24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3" t="s">
        <v>134</v>
      </c>
      <c r="AU150" s="243" t="s">
        <v>86</v>
      </c>
      <c r="AV150" s="13" t="s">
        <v>86</v>
      </c>
      <c r="AW150" s="13" t="s">
        <v>32</v>
      </c>
      <c r="AX150" s="13" t="s">
        <v>77</v>
      </c>
      <c r="AY150" s="243" t="s">
        <v>125</v>
      </c>
    </row>
    <row r="151" s="2" customFormat="1" ht="21.75" customHeight="1">
      <c r="A151" s="37"/>
      <c r="B151" s="38"/>
      <c r="C151" s="218" t="s">
        <v>173</v>
      </c>
      <c r="D151" s="218" t="s">
        <v>128</v>
      </c>
      <c r="E151" s="219" t="s">
        <v>646</v>
      </c>
      <c r="F151" s="220" t="s">
        <v>647</v>
      </c>
      <c r="G151" s="221" t="s">
        <v>138</v>
      </c>
      <c r="H151" s="222">
        <v>459</v>
      </c>
      <c r="I151" s="223"/>
      <c r="J151" s="224">
        <f>ROUND(I151*H151,0)</f>
        <v>0</v>
      </c>
      <c r="K151" s="225"/>
      <c r="L151" s="43"/>
      <c r="M151" s="226" t="s">
        <v>1</v>
      </c>
      <c r="N151" s="227" t="s">
        <v>42</v>
      </c>
      <c r="O151" s="90"/>
      <c r="P151" s="228">
        <f>O151*H151</f>
        <v>0</v>
      </c>
      <c r="Q151" s="228">
        <v>0.00058</v>
      </c>
      <c r="R151" s="228">
        <f>Q151*H151</f>
        <v>0.26622000000000001</v>
      </c>
      <c r="S151" s="228">
        <v>0</v>
      </c>
      <c r="T151" s="229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30" t="s">
        <v>132</v>
      </c>
      <c r="AT151" s="230" t="s">
        <v>128</v>
      </c>
      <c r="AU151" s="230" t="s">
        <v>86</v>
      </c>
      <c r="AY151" s="16" t="s">
        <v>125</v>
      </c>
      <c r="BE151" s="231">
        <f>IF(N151="základní",J151,0)</f>
        <v>0</v>
      </c>
      <c r="BF151" s="231">
        <f>IF(N151="snížená",J151,0)</f>
        <v>0</v>
      </c>
      <c r="BG151" s="231">
        <f>IF(N151="zákl. přenesená",J151,0)</f>
        <v>0</v>
      </c>
      <c r="BH151" s="231">
        <f>IF(N151="sníž. přenesená",J151,0)</f>
        <v>0</v>
      </c>
      <c r="BI151" s="231">
        <f>IF(N151="nulová",J151,0)</f>
        <v>0</v>
      </c>
      <c r="BJ151" s="16" t="s">
        <v>8</v>
      </c>
      <c r="BK151" s="231">
        <f>ROUND(I151*H151,0)</f>
        <v>0</v>
      </c>
      <c r="BL151" s="16" t="s">
        <v>132</v>
      </c>
      <c r="BM151" s="230" t="s">
        <v>648</v>
      </c>
    </row>
    <row r="152" s="13" customFormat="1">
      <c r="A152" s="13"/>
      <c r="B152" s="232"/>
      <c r="C152" s="233"/>
      <c r="D152" s="234" t="s">
        <v>134</v>
      </c>
      <c r="E152" s="235" t="s">
        <v>1</v>
      </c>
      <c r="F152" s="236" t="s">
        <v>649</v>
      </c>
      <c r="G152" s="233"/>
      <c r="H152" s="237">
        <v>459</v>
      </c>
      <c r="I152" s="238"/>
      <c r="J152" s="233"/>
      <c r="K152" s="233"/>
      <c r="L152" s="239"/>
      <c r="M152" s="240"/>
      <c r="N152" s="241"/>
      <c r="O152" s="241"/>
      <c r="P152" s="241"/>
      <c r="Q152" s="241"/>
      <c r="R152" s="241"/>
      <c r="S152" s="241"/>
      <c r="T152" s="242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3" t="s">
        <v>134</v>
      </c>
      <c r="AU152" s="243" t="s">
        <v>86</v>
      </c>
      <c r="AV152" s="13" t="s">
        <v>86</v>
      </c>
      <c r="AW152" s="13" t="s">
        <v>32</v>
      </c>
      <c r="AX152" s="13" t="s">
        <v>77</v>
      </c>
      <c r="AY152" s="243" t="s">
        <v>125</v>
      </c>
    </row>
    <row r="153" s="2" customFormat="1" ht="21.75" customHeight="1">
      <c r="A153" s="37"/>
      <c r="B153" s="38"/>
      <c r="C153" s="218" t="s">
        <v>189</v>
      </c>
      <c r="D153" s="218" t="s">
        <v>128</v>
      </c>
      <c r="E153" s="219" t="s">
        <v>650</v>
      </c>
      <c r="F153" s="220" t="s">
        <v>651</v>
      </c>
      <c r="G153" s="221" t="s">
        <v>138</v>
      </c>
      <c r="H153" s="222">
        <v>459</v>
      </c>
      <c r="I153" s="223"/>
      <c r="J153" s="224">
        <f>ROUND(I153*H153,0)</f>
        <v>0</v>
      </c>
      <c r="K153" s="225"/>
      <c r="L153" s="43"/>
      <c r="M153" s="226" t="s">
        <v>1</v>
      </c>
      <c r="N153" s="227" t="s">
        <v>42</v>
      </c>
      <c r="O153" s="90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30" t="s">
        <v>132</v>
      </c>
      <c r="AT153" s="230" t="s">
        <v>128</v>
      </c>
      <c r="AU153" s="230" t="s">
        <v>86</v>
      </c>
      <c r="AY153" s="16" t="s">
        <v>125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6" t="s">
        <v>8</v>
      </c>
      <c r="BK153" s="231">
        <f>ROUND(I153*H153,0)</f>
        <v>0</v>
      </c>
      <c r="BL153" s="16" t="s">
        <v>132</v>
      </c>
      <c r="BM153" s="230" t="s">
        <v>652</v>
      </c>
    </row>
    <row r="154" s="2" customFormat="1" ht="37.8" customHeight="1">
      <c r="A154" s="37"/>
      <c r="B154" s="38"/>
      <c r="C154" s="218" t="s">
        <v>195</v>
      </c>
      <c r="D154" s="218" t="s">
        <v>128</v>
      </c>
      <c r="E154" s="219" t="s">
        <v>653</v>
      </c>
      <c r="F154" s="220" t="s">
        <v>654</v>
      </c>
      <c r="G154" s="221" t="s">
        <v>291</v>
      </c>
      <c r="H154" s="222">
        <v>177.37600000000001</v>
      </c>
      <c r="I154" s="223"/>
      <c r="J154" s="224">
        <f>ROUND(I154*H154,0)</f>
        <v>0</v>
      </c>
      <c r="K154" s="225"/>
      <c r="L154" s="43"/>
      <c r="M154" s="226" t="s">
        <v>1</v>
      </c>
      <c r="N154" s="227" t="s">
        <v>42</v>
      </c>
      <c r="O154" s="90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30" t="s">
        <v>132</v>
      </c>
      <c r="AT154" s="230" t="s">
        <v>128</v>
      </c>
      <c r="AU154" s="230" t="s">
        <v>86</v>
      </c>
      <c r="AY154" s="16" t="s">
        <v>125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6" t="s">
        <v>8</v>
      </c>
      <c r="BK154" s="231">
        <f>ROUND(I154*H154,0)</f>
        <v>0</v>
      </c>
      <c r="BL154" s="16" t="s">
        <v>132</v>
      </c>
      <c r="BM154" s="230" t="s">
        <v>655</v>
      </c>
    </row>
    <row r="155" s="13" customFormat="1">
      <c r="A155" s="13"/>
      <c r="B155" s="232"/>
      <c r="C155" s="233"/>
      <c r="D155" s="234" t="s">
        <v>134</v>
      </c>
      <c r="E155" s="235" t="s">
        <v>1</v>
      </c>
      <c r="F155" s="236" t="s">
        <v>656</v>
      </c>
      <c r="G155" s="233"/>
      <c r="H155" s="237">
        <v>177.37600000000001</v>
      </c>
      <c r="I155" s="238"/>
      <c r="J155" s="233"/>
      <c r="K155" s="233"/>
      <c r="L155" s="239"/>
      <c r="M155" s="240"/>
      <c r="N155" s="241"/>
      <c r="O155" s="241"/>
      <c r="P155" s="241"/>
      <c r="Q155" s="241"/>
      <c r="R155" s="241"/>
      <c r="S155" s="241"/>
      <c r="T155" s="24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3" t="s">
        <v>134</v>
      </c>
      <c r="AU155" s="243" t="s">
        <v>86</v>
      </c>
      <c r="AV155" s="13" t="s">
        <v>86</v>
      </c>
      <c r="AW155" s="13" t="s">
        <v>32</v>
      </c>
      <c r="AX155" s="13" t="s">
        <v>77</v>
      </c>
      <c r="AY155" s="243" t="s">
        <v>125</v>
      </c>
    </row>
    <row r="156" s="2" customFormat="1" ht="37.8" customHeight="1">
      <c r="A156" s="37"/>
      <c r="B156" s="38"/>
      <c r="C156" s="218" t="s">
        <v>202</v>
      </c>
      <c r="D156" s="218" t="s">
        <v>128</v>
      </c>
      <c r="E156" s="219" t="s">
        <v>657</v>
      </c>
      <c r="F156" s="220" t="s">
        <v>658</v>
      </c>
      <c r="G156" s="221" t="s">
        <v>291</v>
      </c>
      <c r="H156" s="222">
        <v>59.125</v>
      </c>
      <c r="I156" s="223"/>
      <c r="J156" s="224">
        <f>ROUND(I156*H156,0)</f>
        <v>0</v>
      </c>
      <c r="K156" s="225"/>
      <c r="L156" s="43"/>
      <c r="M156" s="226" t="s">
        <v>1</v>
      </c>
      <c r="N156" s="227" t="s">
        <v>42</v>
      </c>
      <c r="O156" s="90"/>
      <c r="P156" s="228">
        <f>O156*H156</f>
        <v>0</v>
      </c>
      <c r="Q156" s="228">
        <v>0</v>
      </c>
      <c r="R156" s="228">
        <f>Q156*H156</f>
        <v>0</v>
      </c>
      <c r="S156" s="228">
        <v>0</v>
      </c>
      <c r="T156" s="229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30" t="s">
        <v>132</v>
      </c>
      <c r="AT156" s="230" t="s">
        <v>128</v>
      </c>
      <c r="AU156" s="230" t="s">
        <v>86</v>
      </c>
      <c r="AY156" s="16" t="s">
        <v>125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6" t="s">
        <v>8</v>
      </c>
      <c r="BK156" s="231">
        <f>ROUND(I156*H156,0)</f>
        <v>0</v>
      </c>
      <c r="BL156" s="16" t="s">
        <v>132</v>
      </c>
      <c r="BM156" s="230" t="s">
        <v>659</v>
      </c>
    </row>
    <row r="157" s="13" customFormat="1">
      <c r="A157" s="13"/>
      <c r="B157" s="232"/>
      <c r="C157" s="233"/>
      <c r="D157" s="234" t="s">
        <v>134</v>
      </c>
      <c r="E157" s="235" t="s">
        <v>1</v>
      </c>
      <c r="F157" s="236" t="s">
        <v>660</v>
      </c>
      <c r="G157" s="233"/>
      <c r="H157" s="237">
        <v>59.125</v>
      </c>
      <c r="I157" s="238"/>
      <c r="J157" s="233"/>
      <c r="K157" s="233"/>
      <c r="L157" s="239"/>
      <c r="M157" s="240"/>
      <c r="N157" s="241"/>
      <c r="O157" s="241"/>
      <c r="P157" s="241"/>
      <c r="Q157" s="241"/>
      <c r="R157" s="241"/>
      <c r="S157" s="241"/>
      <c r="T157" s="24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3" t="s">
        <v>134</v>
      </c>
      <c r="AU157" s="243" t="s">
        <v>86</v>
      </c>
      <c r="AV157" s="13" t="s">
        <v>86</v>
      </c>
      <c r="AW157" s="13" t="s">
        <v>32</v>
      </c>
      <c r="AX157" s="13" t="s">
        <v>8</v>
      </c>
      <c r="AY157" s="243" t="s">
        <v>125</v>
      </c>
    </row>
    <row r="158" s="2" customFormat="1" ht="37.8" customHeight="1">
      <c r="A158" s="37"/>
      <c r="B158" s="38"/>
      <c r="C158" s="218" t="s">
        <v>206</v>
      </c>
      <c r="D158" s="218" t="s">
        <v>128</v>
      </c>
      <c r="E158" s="219" t="s">
        <v>661</v>
      </c>
      <c r="F158" s="220" t="s">
        <v>662</v>
      </c>
      <c r="G158" s="221" t="s">
        <v>291</v>
      </c>
      <c r="H158" s="222">
        <v>473</v>
      </c>
      <c r="I158" s="223"/>
      <c r="J158" s="224">
        <f>ROUND(I158*H158,0)</f>
        <v>0</v>
      </c>
      <c r="K158" s="225"/>
      <c r="L158" s="43"/>
      <c r="M158" s="226" t="s">
        <v>1</v>
      </c>
      <c r="N158" s="227" t="s">
        <v>42</v>
      </c>
      <c r="O158" s="90"/>
      <c r="P158" s="228">
        <f>O158*H158</f>
        <v>0</v>
      </c>
      <c r="Q158" s="228">
        <v>0</v>
      </c>
      <c r="R158" s="228">
        <f>Q158*H158</f>
        <v>0</v>
      </c>
      <c r="S158" s="228">
        <v>0</v>
      </c>
      <c r="T158" s="229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30" t="s">
        <v>132</v>
      </c>
      <c r="AT158" s="230" t="s">
        <v>128</v>
      </c>
      <c r="AU158" s="230" t="s">
        <v>86</v>
      </c>
      <c r="AY158" s="16" t="s">
        <v>125</v>
      </c>
      <c r="BE158" s="231">
        <f>IF(N158="základní",J158,0)</f>
        <v>0</v>
      </c>
      <c r="BF158" s="231">
        <f>IF(N158="snížená",J158,0)</f>
        <v>0</v>
      </c>
      <c r="BG158" s="231">
        <f>IF(N158="zákl. přenesená",J158,0)</f>
        <v>0</v>
      </c>
      <c r="BH158" s="231">
        <f>IF(N158="sníž. přenesená",J158,0)</f>
        <v>0</v>
      </c>
      <c r="BI158" s="231">
        <f>IF(N158="nulová",J158,0)</f>
        <v>0</v>
      </c>
      <c r="BJ158" s="16" t="s">
        <v>8</v>
      </c>
      <c r="BK158" s="231">
        <f>ROUND(I158*H158,0)</f>
        <v>0</v>
      </c>
      <c r="BL158" s="16" t="s">
        <v>132</v>
      </c>
      <c r="BM158" s="230" t="s">
        <v>663</v>
      </c>
    </row>
    <row r="159" s="13" customFormat="1">
      <c r="A159" s="13"/>
      <c r="B159" s="232"/>
      <c r="C159" s="233"/>
      <c r="D159" s="234" t="s">
        <v>134</v>
      </c>
      <c r="E159" s="235" t="s">
        <v>1</v>
      </c>
      <c r="F159" s="236" t="s">
        <v>664</v>
      </c>
      <c r="G159" s="233"/>
      <c r="H159" s="237">
        <v>473</v>
      </c>
      <c r="I159" s="238"/>
      <c r="J159" s="233"/>
      <c r="K159" s="233"/>
      <c r="L159" s="239"/>
      <c r="M159" s="240"/>
      <c r="N159" s="241"/>
      <c r="O159" s="241"/>
      <c r="P159" s="241"/>
      <c r="Q159" s="241"/>
      <c r="R159" s="241"/>
      <c r="S159" s="241"/>
      <c r="T159" s="24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3" t="s">
        <v>134</v>
      </c>
      <c r="AU159" s="243" t="s">
        <v>86</v>
      </c>
      <c r="AV159" s="13" t="s">
        <v>86</v>
      </c>
      <c r="AW159" s="13" t="s">
        <v>32</v>
      </c>
      <c r="AX159" s="13" t="s">
        <v>8</v>
      </c>
      <c r="AY159" s="243" t="s">
        <v>125</v>
      </c>
    </row>
    <row r="160" s="2" customFormat="1" ht="24.15" customHeight="1">
      <c r="A160" s="37"/>
      <c r="B160" s="38"/>
      <c r="C160" s="218" t="s">
        <v>211</v>
      </c>
      <c r="D160" s="218" t="s">
        <v>128</v>
      </c>
      <c r="E160" s="219" t="s">
        <v>665</v>
      </c>
      <c r="F160" s="220" t="s">
        <v>666</v>
      </c>
      <c r="G160" s="221" t="s">
        <v>291</v>
      </c>
      <c r="H160" s="222">
        <v>177.37600000000001</v>
      </c>
      <c r="I160" s="223"/>
      <c r="J160" s="224">
        <f>ROUND(I160*H160,0)</f>
        <v>0</v>
      </c>
      <c r="K160" s="225"/>
      <c r="L160" s="43"/>
      <c r="M160" s="226" t="s">
        <v>1</v>
      </c>
      <c r="N160" s="227" t="s">
        <v>42</v>
      </c>
      <c r="O160" s="90"/>
      <c r="P160" s="228">
        <f>O160*H160</f>
        <v>0</v>
      </c>
      <c r="Q160" s="228">
        <v>0</v>
      </c>
      <c r="R160" s="228">
        <f>Q160*H160</f>
        <v>0</v>
      </c>
      <c r="S160" s="228">
        <v>0</v>
      </c>
      <c r="T160" s="229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30" t="s">
        <v>132</v>
      </c>
      <c r="AT160" s="230" t="s">
        <v>128</v>
      </c>
      <c r="AU160" s="230" t="s">
        <v>86</v>
      </c>
      <c r="AY160" s="16" t="s">
        <v>125</v>
      </c>
      <c r="BE160" s="231">
        <f>IF(N160="základní",J160,0)</f>
        <v>0</v>
      </c>
      <c r="BF160" s="231">
        <f>IF(N160="snížená",J160,0)</f>
        <v>0</v>
      </c>
      <c r="BG160" s="231">
        <f>IF(N160="zákl. přenesená",J160,0)</f>
        <v>0</v>
      </c>
      <c r="BH160" s="231">
        <f>IF(N160="sníž. přenesená",J160,0)</f>
        <v>0</v>
      </c>
      <c r="BI160" s="231">
        <f>IF(N160="nulová",J160,0)</f>
        <v>0</v>
      </c>
      <c r="BJ160" s="16" t="s">
        <v>8</v>
      </c>
      <c r="BK160" s="231">
        <f>ROUND(I160*H160,0)</f>
        <v>0</v>
      </c>
      <c r="BL160" s="16" t="s">
        <v>132</v>
      </c>
      <c r="BM160" s="230" t="s">
        <v>667</v>
      </c>
    </row>
    <row r="161" s="13" customFormat="1">
      <c r="A161" s="13"/>
      <c r="B161" s="232"/>
      <c r="C161" s="233"/>
      <c r="D161" s="234" t="s">
        <v>134</v>
      </c>
      <c r="E161" s="235" t="s">
        <v>1</v>
      </c>
      <c r="F161" s="236" t="s">
        <v>668</v>
      </c>
      <c r="G161" s="233"/>
      <c r="H161" s="237">
        <v>177.37600000000001</v>
      </c>
      <c r="I161" s="238"/>
      <c r="J161" s="233"/>
      <c r="K161" s="233"/>
      <c r="L161" s="239"/>
      <c r="M161" s="240"/>
      <c r="N161" s="241"/>
      <c r="O161" s="241"/>
      <c r="P161" s="241"/>
      <c r="Q161" s="241"/>
      <c r="R161" s="241"/>
      <c r="S161" s="241"/>
      <c r="T161" s="24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3" t="s">
        <v>134</v>
      </c>
      <c r="AU161" s="243" t="s">
        <v>86</v>
      </c>
      <c r="AV161" s="13" t="s">
        <v>86</v>
      </c>
      <c r="AW161" s="13" t="s">
        <v>32</v>
      </c>
      <c r="AX161" s="13" t="s">
        <v>77</v>
      </c>
      <c r="AY161" s="243" t="s">
        <v>125</v>
      </c>
    </row>
    <row r="162" s="2" customFormat="1" ht="16.5" customHeight="1">
      <c r="A162" s="37"/>
      <c r="B162" s="38"/>
      <c r="C162" s="218" t="s">
        <v>217</v>
      </c>
      <c r="D162" s="218" t="s">
        <v>128</v>
      </c>
      <c r="E162" s="219" t="s">
        <v>669</v>
      </c>
      <c r="F162" s="220" t="s">
        <v>670</v>
      </c>
      <c r="G162" s="221" t="s">
        <v>291</v>
      </c>
      <c r="H162" s="222">
        <v>118.25100000000001</v>
      </c>
      <c r="I162" s="223"/>
      <c r="J162" s="224">
        <f>ROUND(I162*H162,0)</f>
        <v>0</v>
      </c>
      <c r="K162" s="225"/>
      <c r="L162" s="43"/>
      <c r="M162" s="226" t="s">
        <v>1</v>
      </c>
      <c r="N162" s="227" t="s">
        <v>42</v>
      </c>
      <c r="O162" s="90"/>
      <c r="P162" s="228">
        <f>O162*H162</f>
        <v>0</v>
      </c>
      <c r="Q162" s="228">
        <v>0</v>
      </c>
      <c r="R162" s="228">
        <f>Q162*H162</f>
        <v>0</v>
      </c>
      <c r="S162" s="228">
        <v>0</v>
      </c>
      <c r="T162" s="229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30" t="s">
        <v>132</v>
      </c>
      <c r="AT162" s="230" t="s">
        <v>128</v>
      </c>
      <c r="AU162" s="230" t="s">
        <v>86</v>
      </c>
      <c r="AY162" s="16" t="s">
        <v>125</v>
      </c>
      <c r="BE162" s="231">
        <f>IF(N162="základní",J162,0)</f>
        <v>0</v>
      </c>
      <c r="BF162" s="231">
        <f>IF(N162="snížená",J162,0)</f>
        <v>0</v>
      </c>
      <c r="BG162" s="231">
        <f>IF(N162="zákl. přenesená",J162,0)</f>
        <v>0</v>
      </c>
      <c r="BH162" s="231">
        <f>IF(N162="sníž. přenesená",J162,0)</f>
        <v>0</v>
      </c>
      <c r="BI162" s="231">
        <f>IF(N162="nulová",J162,0)</f>
        <v>0</v>
      </c>
      <c r="BJ162" s="16" t="s">
        <v>8</v>
      </c>
      <c r="BK162" s="231">
        <f>ROUND(I162*H162,0)</f>
        <v>0</v>
      </c>
      <c r="BL162" s="16" t="s">
        <v>132</v>
      </c>
      <c r="BM162" s="230" t="s">
        <v>671</v>
      </c>
    </row>
    <row r="163" s="13" customFormat="1">
      <c r="A163" s="13"/>
      <c r="B163" s="232"/>
      <c r="C163" s="233"/>
      <c r="D163" s="234" t="s">
        <v>134</v>
      </c>
      <c r="E163" s="235" t="s">
        <v>1</v>
      </c>
      <c r="F163" s="236" t="s">
        <v>672</v>
      </c>
      <c r="G163" s="233"/>
      <c r="H163" s="237">
        <v>118.25100000000001</v>
      </c>
      <c r="I163" s="238"/>
      <c r="J163" s="233"/>
      <c r="K163" s="233"/>
      <c r="L163" s="239"/>
      <c r="M163" s="240"/>
      <c r="N163" s="241"/>
      <c r="O163" s="241"/>
      <c r="P163" s="241"/>
      <c r="Q163" s="241"/>
      <c r="R163" s="241"/>
      <c r="S163" s="241"/>
      <c r="T163" s="242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3" t="s">
        <v>134</v>
      </c>
      <c r="AU163" s="243" t="s">
        <v>86</v>
      </c>
      <c r="AV163" s="13" t="s">
        <v>86</v>
      </c>
      <c r="AW163" s="13" t="s">
        <v>32</v>
      </c>
      <c r="AX163" s="13" t="s">
        <v>77</v>
      </c>
      <c r="AY163" s="243" t="s">
        <v>125</v>
      </c>
    </row>
    <row r="164" s="2" customFormat="1" ht="16.5" customHeight="1">
      <c r="A164" s="37"/>
      <c r="B164" s="38"/>
      <c r="C164" s="218" t="s">
        <v>9</v>
      </c>
      <c r="D164" s="218" t="s">
        <v>128</v>
      </c>
      <c r="E164" s="219" t="s">
        <v>673</v>
      </c>
      <c r="F164" s="220" t="s">
        <v>674</v>
      </c>
      <c r="G164" s="221" t="s">
        <v>291</v>
      </c>
      <c r="H164" s="222">
        <v>59.125</v>
      </c>
      <c r="I164" s="223"/>
      <c r="J164" s="224">
        <f>ROUND(I164*H164,0)</f>
        <v>0</v>
      </c>
      <c r="K164" s="225"/>
      <c r="L164" s="43"/>
      <c r="M164" s="226" t="s">
        <v>1</v>
      </c>
      <c r="N164" s="227" t="s">
        <v>42</v>
      </c>
      <c r="O164" s="90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30" t="s">
        <v>132</v>
      </c>
      <c r="AT164" s="230" t="s">
        <v>128</v>
      </c>
      <c r="AU164" s="230" t="s">
        <v>86</v>
      </c>
      <c r="AY164" s="16" t="s">
        <v>125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6" t="s">
        <v>8</v>
      </c>
      <c r="BK164" s="231">
        <f>ROUND(I164*H164,0)</f>
        <v>0</v>
      </c>
      <c r="BL164" s="16" t="s">
        <v>132</v>
      </c>
      <c r="BM164" s="230" t="s">
        <v>675</v>
      </c>
    </row>
    <row r="165" s="13" customFormat="1">
      <c r="A165" s="13"/>
      <c r="B165" s="232"/>
      <c r="C165" s="233"/>
      <c r="D165" s="234" t="s">
        <v>134</v>
      </c>
      <c r="E165" s="235" t="s">
        <v>1</v>
      </c>
      <c r="F165" s="236" t="s">
        <v>660</v>
      </c>
      <c r="G165" s="233"/>
      <c r="H165" s="237">
        <v>59.125</v>
      </c>
      <c r="I165" s="238"/>
      <c r="J165" s="233"/>
      <c r="K165" s="233"/>
      <c r="L165" s="239"/>
      <c r="M165" s="240"/>
      <c r="N165" s="241"/>
      <c r="O165" s="241"/>
      <c r="P165" s="241"/>
      <c r="Q165" s="241"/>
      <c r="R165" s="241"/>
      <c r="S165" s="241"/>
      <c r="T165" s="24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3" t="s">
        <v>134</v>
      </c>
      <c r="AU165" s="243" t="s">
        <v>86</v>
      </c>
      <c r="AV165" s="13" t="s">
        <v>86</v>
      </c>
      <c r="AW165" s="13" t="s">
        <v>32</v>
      </c>
      <c r="AX165" s="13" t="s">
        <v>8</v>
      </c>
      <c r="AY165" s="243" t="s">
        <v>125</v>
      </c>
    </row>
    <row r="166" s="2" customFormat="1" ht="33" customHeight="1">
      <c r="A166" s="37"/>
      <c r="B166" s="38"/>
      <c r="C166" s="218" t="s">
        <v>230</v>
      </c>
      <c r="D166" s="218" t="s">
        <v>128</v>
      </c>
      <c r="E166" s="219" t="s">
        <v>676</v>
      </c>
      <c r="F166" s="220" t="s">
        <v>677</v>
      </c>
      <c r="G166" s="221" t="s">
        <v>346</v>
      </c>
      <c r="H166" s="222">
        <v>103.46899999999999</v>
      </c>
      <c r="I166" s="223"/>
      <c r="J166" s="224">
        <f>ROUND(I166*H166,0)</f>
        <v>0</v>
      </c>
      <c r="K166" s="225"/>
      <c r="L166" s="43"/>
      <c r="M166" s="226" t="s">
        <v>1</v>
      </c>
      <c r="N166" s="227" t="s">
        <v>42</v>
      </c>
      <c r="O166" s="90"/>
      <c r="P166" s="228">
        <f>O166*H166</f>
        <v>0</v>
      </c>
      <c r="Q166" s="228">
        <v>0</v>
      </c>
      <c r="R166" s="228">
        <f>Q166*H166</f>
        <v>0</v>
      </c>
      <c r="S166" s="228">
        <v>0</v>
      </c>
      <c r="T166" s="229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30" t="s">
        <v>132</v>
      </c>
      <c r="AT166" s="230" t="s">
        <v>128</v>
      </c>
      <c r="AU166" s="230" t="s">
        <v>86</v>
      </c>
      <c r="AY166" s="16" t="s">
        <v>125</v>
      </c>
      <c r="BE166" s="231">
        <f>IF(N166="základní",J166,0)</f>
        <v>0</v>
      </c>
      <c r="BF166" s="231">
        <f>IF(N166="snížená",J166,0)</f>
        <v>0</v>
      </c>
      <c r="BG166" s="231">
        <f>IF(N166="zákl. přenesená",J166,0)</f>
        <v>0</v>
      </c>
      <c r="BH166" s="231">
        <f>IF(N166="sníž. přenesená",J166,0)</f>
        <v>0</v>
      </c>
      <c r="BI166" s="231">
        <f>IF(N166="nulová",J166,0)</f>
        <v>0</v>
      </c>
      <c r="BJ166" s="16" t="s">
        <v>8</v>
      </c>
      <c r="BK166" s="231">
        <f>ROUND(I166*H166,0)</f>
        <v>0</v>
      </c>
      <c r="BL166" s="16" t="s">
        <v>132</v>
      </c>
      <c r="BM166" s="230" t="s">
        <v>678</v>
      </c>
    </row>
    <row r="167" s="13" customFormat="1">
      <c r="A167" s="13"/>
      <c r="B167" s="232"/>
      <c r="C167" s="233"/>
      <c r="D167" s="234" t="s">
        <v>134</v>
      </c>
      <c r="E167" s="235" t="s">
        <v>1</v>
      </c>
      <c r="F167" s="236" t="s">
        <v>679</v>
      </c>
      <c r="G167" s="233"/>
      <c r="H167" s="237">
        <v>103.46899999999999</v>
      </c>
      <c r="I167" s="238"/>
      <c r="J167" s="233"/>
      <c r="K167" s="233"/>
      <c r="L167" s="239"/>
      <c r="M167" s="240"/>
      <c r="N167" s="241"/>
      <c r="O167" s="241"/>
      <c r="P167" s="241"/>
      <c r="Q167" s="241"/>
      <c r="R167" s="241"/>
      <c r="S167" s="241"/>
      <c r="T167" s="24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3" t="s">
        <v>134</v>
      </c>
      <c r="AU167" s="243" t="s">
        <v>86</v>
      </c>
      <c r="AV167" s="13" t="s">
        <v>86</v>
      </c>
      <c r="AW167" s="13" t="s">
        <v>32</v>
      </c>
      <c r="AX167" s="13" t="s">
        <v>8</v>
      </c>
      <c r="AY167" s="243" t="s">
        <v>125</v>
      </c>
    </row>
    <row r="168" s="2" customFormat="1" ht="24.15" customHeight="1">
      <c r="A168" s="37"/>
      <c r="B168" s="38"/>
      <c r="C168" s="218" t="s">
        <v>236</v>
      </c>
      <c r="D168" s="218" t="s">
        <v>128</v>
      </c>
      <c r="E168" s="219" t="s">
        <v>680</v>
      </c>
      <c r="F168" s="220" t="s">
        <v>681</v>
      </c>
      <c r="G168" s="221" t="s">
        <v>291</v>
      </c>
      <c r="H168" s="222">
        <v>184.095</v>
      </c>
      <c r="I168" s="223"/>
      <c r="J168" s="224">
        <f>ROUND(I168*H168,0)</f>
        <v>0</v>
      </c>
      <c r="K168" s="225"/>
      <c r="L168" s="43"/>
      <c r="M168" s="226" t="s">
        <v>1</v>
      </c>
      <c r="N168" s="227" t="s">
        <v>42</v>
      </c>
      <c r="O168" s="90"/>
      <c r="P168" s="228">
        <f>O168*H168</f>
        <v>0</v>
      </c>
      <c r="Q168" s="228">
        <v>0</v>
      </c>
      <c r="R168" s="228">
        <f>Q168*H168</f>
        <v>0</v>
      </c>
      <c r="S168" s="228">
        <v>0</v>
      </c>
      <c r="T168" s="229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30" t="s">
        <v>132</v>
      </c>
      <c r="AT168" s="230" t="s">
        <v>128</v>
      </c>
      <c r="AU168" s="230" t="s">
        <v>86</v>
      </c>
      <c r="AY168" s="16" t="s">
        <v>125</v>
      </c>
      <c r="BE168" s="231">
        <f>IF(N168="základní",J168,0)</f>
        <v>0</v>
      </c>
      <c r="BF168" s="231">
        <f>IF(N168="snížená",J168,0)</f>
        <v>0</v>
      </c>
      <c r="BG168" s="231">
        <f>IF(N168="zákl. přenesená",J168,0)</f>
        <v>0</v>
      </c>
      <c r="BH168" s="231">
        <f>IF(N168="sníž. přenesená",J168,0)</f>
        <v>0</v>
      </c>
      <c r="BI168" s="231">
        <f>IF(N168="nulová",J168,0)</f>
        <v>0</v>
      </c>
      <c r="BJ168" s="16" t="s">
        <v>8</v>
      </c>
      <c r="BK168" s="231">
        <f>ROUND(I168*H168,0)</f>
        <v>0</v>
      </c>
      <c r="BL168" s="16" t="s">
        <v>132</v>
      </c>
      <c r="BM168" s="230" t="s">
        <v>682</v>
      </c>
    </row>
    <row r="169" s="13" customFormat="1">
      <c r="A169" s="13"/>
      <c r="B169" s="232"/>
      <c r="C169" s="233"/>
      <c r="D169" s="234" t="s">
        <v>134</v>
      </c>
      <c r="E169" s="235" t="s">
        <v>1</v>
      </c>
      <c r="F169" s="236" t="s">
        <v>683</v>
      </c>
      <c r="G169" s="233"/>
      <c r="H169" s="237">
        <v>4.0949999999999998</v>
      </c>
      <c r="I169" s="238"/>
      <c r="J169" s="233"/>
      <c r="K169" s="233"/>
      <c r="L169" s="239"/>
      <c r="M169" s="240"/>
      <c r="N169" s="241"/>
      <c r="O169" s="241"/>
      <c r="P169" s="241"/>
      <c r="Q169" s="241"/>
      <c r="R169" s="241"/>
      <c r="S169" s="241"/>
      <c r="T169" s="24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3" t="s">
        <v>134</v>
      </c>
      <c r="AU169" s="243" t="s">
        <v>86</v>
      </c>
      <c r="AV169" s="13" t="s">
        <v>86</v>
      </c>
      <c r="AW169" s="13" t="s">
        <v>32</v>
      </c>
      <c r="AX169" s="13" t="s">
        <v>77</v>
      </c>
      <c r="AY169" s="243" t="s">
        <v>125</v>
      </c>
    </row>
    <row r="170" s="13" customFormat="1">
      <c r="A170" s="13"/>
      <c r="B170" s="232"/>
      <c r="C170" s="233"/>
      <c r="D170" s="234" t="s">
        <v>134</v>
      </c>
      <c r="E170" s="235" t="s">
        <v>1</v>
      </c>
      <c r="F170" s="236" t="s">
        <v>684</v>
      </c>
      <c r="G170" s="233"/>
      <c r="H170" s="237">
        <v>180</v>
      </c>
      <c r="I170" s="238"/>
      <c r="J170" s="233"/>
      <c r="K170" s="233"/>
      <c r="L170" s="239"/>
      <c r="M170" s="240"/>
      <c r="N170" s="241"/>
      <c r="O170" s="241"/>
      <c r="P170" s="241"/>
      <c r="Q170" s="241"/>
      <c r="R170" s="241"/>
      <c r="S170" s="241"/>
      <c r="T170" s="242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3" t="s">
        <v>134</v>
      </c>
      <c r="AU170" s="243" t="s">
        <v>86</v>
      </c>
      <c r="AV170" s="13" t="s">
        <v>86</v>
      </c>
      <c r="AW170" s="13" t="s">
        <v>32</v>
      </c>
      <c r="AX170" s="13" t="s">
        <v>77</v>
      </c>
      <c r="AY170" s="243" t="s">
        <v>125</v>
      </c>
    </row>
    <row r="171" s="2" customFormat="1" ht="24.15" customHeight="1">
      <c r="A171" s="37"/>
      <c r="B171" s="38"/>
      <c r="C171" s="218" t="s">
        <v>242</v>
      </c>
      <c r="D171" s="218" t="s">
        <v>128</v>
      </c>
      <c r="E171" s="219" t="s">
        <v>685</v>
      </c>
      <c r="F171" s="220" t="s">
        <v>686</v>
      </c>
      <c r="G171" s="221" t="s">
        <v>291</v>
      </c>
      <c r="H171" s="222">
        <v>53.304000000000002</v>
      </c>
      <c r="I171" s="223"/>
      <c r="J171" s="224">
        <f>ROUND(I171*H171,0)</f>
        <v>0</v>
      </c>
      <c r="K171" s="225"/>
      <c r="L171" s="43"/>
      <c r="M171" s="226" t="s">
        <v>1</v>
      </c>
      <c r="N171" s="227" t="s">
        <v>42</v>
      </c>
      <c r="O171" s="90"/>
      <c r="P171" s="228">
        <f>O171*H171</f>
        <v>0</v>
      </c>
      <c r="Q171" s="228">
        <v>0</v>
      </c>
      <c r="R171" s="228">
        <f>Q171*H171</f>
        <v>0</v>
      </c>
      <c r="S171" s="228">
        <v>0</v>
      </c>
      <c r="T171" s="229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30" t="s">
        <v>132</v>
      </c>
      <c r="AT171" s="230" t="s">
        <v>128</v>
      </c>
      <c r="AU171" s="230" t="s">
        <v>86</v>
      </c>
      <c r="AY171" s="16" t="s">
        <v>125</v>
      </c>
      <c r="BE171" s="231">
        <f>IF(N171="základní",J171,0)</f>
        <v>0</v>
      </c>
      <c r="BF171" s="231">
        <f>IF(N171="snížená",J171,0)</f>
        <v>0</v>
      </c>
      <c r="BG171" s="231">
        <f>IF(N171="zákl. přenesená",J171,0)</f>
        <v>0</v>
      </c>
      <c r="BH171" s="231">
        <f>IF(N171="sníž. přenesená",J171,0)</f>
        <v>0</v>
      </c>
      <c r="BI171" s="231">
        <f>IF(N171="nulová",J171,0)</f>
        <v>0</v>
      </c>
      <c r="BJ171" s="16" t="s">
        <v>8</v>
      </c>
      <c r="BK171" s="231">
        <f>ROUND(I171*H171,0)</f>
        <v>0</v>
      </c>
      <c r="BL171" s="16" t="s">
        <v>132</v>
      </c>
      <c r="BM171" s="230" t="s">
        <v>687</v>
      </c>
    </row>
    <row r="172" s="13" customFormat="1">
      <c r="A172" s="13"/>
      <c r="B172" s="232"/>
      <c r="C172" s="233"/>
      <c r="D172" s="234" t="s">
        <v>134</v>
      </c>
      <c r="E172" s="235" t="s">
        <v>1</v>
      </c>
      <c r="F172" s="236" t="s">
        <v>688</v>
      </c>
      <c r="G172" s="233"/>
      <c r="H172" s="237">
        <v>33.384</v>
      </c>
      <c r="I172" s="238"/>
      <c r="J172" s="233"/>
      <c r="K172" s="233"/>
      <c r="L172" s="239"/>
      <c r="M172" s="240"/>
      <c r="N172" s="241"/>
      <c r="O172" s="241"/>
      <c r="P172" s="241"/>
      <c r="Q172" s="241"/>
      <c r="R172" s="241"/>
      <c r="S172" s="241"/>
      <c r="T172" s="24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3" t="s">
        <v>134</v>
      </c>
      <c r="AU172" s="243" t="s">
        <v>86</v>
      </c>
      <c r="AV172" s="13" t="s">
        <v>86</v>
      </c>
      <c r="AW172" s="13" t="s">
        <v>32</v>
      </c>
      <c r="AX172" s="13" t="s">
        <v>77</v>
      </c>
      <c r="AY172" s="243" t="s">
        <v>125</v>
      </c>
    </row>
    <row r="173" s="13" customFormat="1">
      <c r="A173" s="13"/>
      <c r="B173" s="232"/>
      <c r="C173" s="233"/>
      <c r="D173" s="234" t="s">
        <v>134</v>
      </c>
      <c r="E173" s="235" t="s">
        <v>1</v>
      </c>
      <c r="F173" s="236" t="s">
        <v>689</v>
      </c>
      <c r="G173" s="233"/>
      <c r="H173" s="237">
        <v>19.920000000000002</v>
      </c>
      <c r="I173" s="238"/>
      <c r="J173" s="233"/>
      <c r="K173" s="233"/>
      <c r="L173" s="239"/>
      <c r="M173" s="240"/>
      <c r="N173" s="241"/>
      <c r="O173" s="241"/>
      <c r="P173" s="241"/>
      <c r="Q173" s="241"/>
      <c r="R173" s="241"/>
      <c r="S173" s="241"/>
      <c r="T173" s="24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3" t="s">
        <v>134</v>
      </c>
      <c r="AU173" s="243" t="s">
        <v>86</v>
      </c>
      <c r="AV173" s="13" t="s">
        <v>86</v>
      </c>
      <c r="AW173" s="13" t="s">
        <v>32</v>
      </c>
      <c r="AX173" s="13" t="s">
        <v>77</v>
      </c>
      <c r="AY173" s="243" t="s">
        <v>125</v>
      </c>
    </row>
    <row r="174" s="2" customFormat="1" ht="24.15" customHeight="1">
      <c r="A174" s="37"/>
      <c r="B174" s="38"/>
      <c r="C174" s="218" t="s">
        <v>248</v>
      </c>
      <c r="D174" s="218" t="s">
        <v>128</v>
      </c>
      <c r="E174" s="219" t="s">
        <v>690</v>
      </c>
      <c r="F174" s="220" t="s">
        <v>691</v>
      </c>
      <c r="G174" s="221" t="s">
        <v>138</v>
      </c>
      <c r="H174" s="222">
        <v>700</v>
      </c>
      <c r="I174" s="223"/>
      <c r="J174" s="224">
        <f>ROUND(I174*H174,0)</f>
        <v>0</v>
      </c>
      <c r="K174" s="225"/>
      <c r="L174" s="43"/>
      <c r="M174" s="226" t="s">
        <v>1</v>
      </c>
      <c r="N174" s="227" t="s">
        <v>42</v>
      </c>
      <c r="O174" s="90"/>
      <c r="P174" s="228">
        <f>O174*H174</f>
        <v>0</v>
      </c>
      <c r="Q174" s="228">
        <v>0</v>
      </c>
      <c r="R174" s="228">
        <f>Q174*H174</f>
        <v>0</v>
      </c>
      <c r="S174" s="228">
        <v>0</v>
      </c>
      <c r="T174" s="229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30" t="s">
        <v>132</v>
      </c>
      <c r="AT174" s="230" t="s">
        <v>128</v>
      </c>
      <c r="AU174" s="230" t="s">
        <v>86</v>
      </c>
      <c r="AY174" s="16" t="s">
        <v>125</v>
      </c>
      <c r="BE174" s="231">
        <f>IF(N174="základní",J174,0)</f>
        <v>0</v>
      </c>
      <c r="BF174" s="231">
        <f>IF(N174="snížená",J174,0)</f>
        <v>0</v>
      </c>
      <c r="BG174" s="231">
        <f>IF(N174="zákl. přenesená",J174,0)</f>
        <v>0</v>
      </c>
      <c r="BH174" s="231">
        <f>IF(N174="sníž. přenesená",J174,0)</f>
        <v>0</v>
      </c>
      <c r="BI174" s="231">
        <f>IF(N174="nulová",J174,0)</f>
        <v>0</v>
      </c>
      <c r="BJ174" s="16" t="s">
        <v>8</v>
      </c>
      <c r="BK174" s="231">
        <f>ROUND(I174*H174,0)</f>
        <v>0</v>
      </c>
      <c r="BL174" s="16" t="s">
        <v>132</v>
      </c>
      <c r="BM174" s="230" t="s">
        <v>692</v>
      </c>
    </row>
    <row r="175" s="13" customFormat="1">
      <c r="A175" s="13"/>
      <c r="B175" s="232"/>
      <c r="C175" s="233"/>
      <c r="D175" s="234" t="s">
        <v>134</v>
      </c>
      <c r="E175" s="235" t="s">
        <v>1</v>
      </c>
      <c r="F175" s="236" t="s">
        <v>693</v>
      </c>
      <c r="G175" s="233"/>
      <c r="H175" s="237">
        <v>700</v>
      </c>
      <c r="I175" s="238"/>
      <c r="J175" s="233"/>
      <c r="K175" s="233"/>
      <c r="L175" s="239"/>
      <c r="M175" s="240"/>
      <c r="N175" s="241"/>
      <c r="O175" s="241"/>
      <c r="P175" s="241"/>
      <c r="Q175" s="241"/>
      <c r="R175" s="241"/>
      <c r="S175" s="241"/>
      <c r="T175" s="24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3" t="s">
        <v>134</v>
      </c>
      <c r="AU175" s="243" t="s">
        <v>86</v>
      </c>
      <c r="AV175" s="13" t="s">
        <v>86</v>
      </c>
      <c r="AW175" s="13" t="s">
        <v>32</v>
      </c>
      <c r="AX175" s="13" t="s">
        <v>77</v>
      </c>
      <c r="AY175" s="243" t="s">
        <v>125</v>
      </c>
    </row>
    <row r="176" s="2" customFormat="1" ht="16.5" customHeight="1">
      <c r="A176" s="37"/>
      <c r="B176" s="38"/>
      <c r="C176" s="254" t="s">
        <v>253</v>
      </c>
      <c r="D176" s="254" t="s">
        <v>170</v>
      </c>
      <c r="E176" s="255" t="s">
        <v>694</v>
      </c>
      <c r="F176" s="256" t="s">
        <v>695</v>
      </c>
      <c r="G176" s="257" t="s">
        <v>696</v>
      </c>
      <c r="H176" s="258">
        <v>21</v>
      </c>
      <c r="I176" s="259"/>
      <c r="J176" s="260">
        <f>ROUND(I176*H176,0)</f>
        <v>0</v>
      </c>
      <c r="K176" s="261"/>
      <c r="L176" s="262"/>
      <c r="M176" s="263" t="s">
        <v>1</v>
      </c>
      <c r="N176" s="264" t="s">
        <v>42</v>
      </c>
      <c r="O176" s="90"/>
      <c r="P176" s="228">
        <f>O176*H176</f>
        <v>0</v>
      </c>
      <c r="Q176" s="228">
        <v>0.001</v>
      </c>
      <c r="R176" s="228">
        <f>Q176*H176</f>
        <v>0.021000000000000001</v>
      </c>
      <c r="S176" s="228">
        <v>0</v>
      </c>
      <c r="T176" s="229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30" t="s">
        <v>173</v>
      </c>
      <c r="AT176" s="230" t="s">
        <v>170</v>
      </c>
      <c r="AU176" s="230" t="s">
        <v>86</v>
      </c>
      <c r="AY176" s="16" t="s">
        <v>125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6" t="s">
        <v>8</v>
      </c>
      <c r="BK176" s="231">
        <f>ROUND(I176*H176,0)</f>
        <v>0</v>
      </c>
      <c r="BL176" s="16" t="s">
        <v>132</v>
      </c>
      <c r="BM176" s="230" t="s">
        <v>697</v>
      </c>
    </row>
    <row r="177" s="13" customFormat="1">
      <c r="A177" s="13"/>
      <c r="B177" s="232"/>
      <c r="C177" s="233"/>
      <c r="D177" s="234" t="s">
        <v>134</v>
      </c>
      <c r="E177" s="235" t="s">
        <v>1</v>
      </c>
      <c r="F177" s="236" t="s">
        <v>698</v>
      </c>
      <c r="G177" s="233"/>
      <c r="H177" s="237">
        <v>700</v>
      </c>
      <c r="I177" s="238"/>
      <c r="J177" s="233"/>
      <c r="K177" s="233"/>
      <c r="L177" s="239"/>
      <c r="M177" s="240"/>
      <c r="N177" s="241"/>
      <c r="O177" s="241"/>
      <c r="P177" s="241"/>
      <c r="Q177" s="241"/>
      <c r="R177" s="241"/>
      <c r="S177" s="241"/>
      <c r="T177" s="242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3" t="s">
        <v>134</v>
      </c>
      <c r="AU177" s="243" t="s">
        <v>86</v>
      </c>
      <c r="AV177" s="13" t="s">
        <v>86</v>
      </c>
      <c r="AW177" s="13" t="s">
        <v>32</v>
      </c>
      <c r="AX177" s="13" t="s">
        <v>8</v>
      </c>
      <c r="AY177" s="243" t="s">
        <v>125</v>
      </c>
    </row>
    <row r="178" s="13" customFormat="1">
      <c r="A178" s="13"/>
      <c r="B178" s="232"/>
      <c r="C178" s="233"/>
      <c r="D178" s="234" t="s">
        <v>134</v>
      </c>
      <c r="E178" s="233"/>
      <c r="F178" s="236" t="s">
        <v>699</v>
      </c>
      <c r="G178" s="233"/>
      <c r="H178" s="237">
        <v>21</v>
      </c>
      <c r="I178" s="238"/>
      <c r="J178" s="233"/>
      <c r="K178" s="233"/>
      <c r="L178" s="239"/>
      <c r="M178" s="240"/>
      <c r="N178" s="241"/>
      <c r="O178" s="241"/>
      <c r="P178" s="241"/>
      <c r="Q178" s="241"/>
      <c r="R178" s="241"/>
      <c r="S178" s="241"/>
      <c r="T178" s="24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3" t="s">
        <v>134</v>
      </c>
      <c r="AU178" s="243" t="s">
        <v>86</v>
      </c>
      <c r="AV178" s="13" t="s">
        <v>86</v>
      </c>
      <c r="AW178" s="13" t="s">
        <v>4</v>
      </c>
      <c r="AX178" s="13" t="s">
        <v>8</v>
      </c>
      <c r="AY178" s="243" t="s">
        <v>125</v>
      </c>
    </row>
    <row r="179" s="2" customFormat="1" ht="37.8" customHeight="1">
      <c r="A179" s="37"/>
      <c r="B179" s="38"/>
      <c r="C179" s="218" t="s">
        <v>7</v>
      </c>
      <c r="D179" s="218" t="s">
        <v>128</v>
      </c>
      <c r="E179" s="219" t="s">
        <v>700</v>
      </c>
      <c r="F179" s="220" t="s">
        <v>701</v>
      </c>
      <c r="G179" s="221" t="s">
        <v>138</v>
      </c>
      <c r="H179" s="222">
        <v>700</v>
      </c>
      <c r="I179" s="223"/>
      <c r="J179" s="224">
        <f>ROUND(I179*H179,0)</f>
        <v>0</v>
      </c>
      <c r="K179" s="225"/>
      <c r="L179" s="43"/>
      <c r="M179" s="226" t="s">
        <v>1</v>
      </c>
      <c r="N179" s="227" t="s">
        <v>42</v>
      </c>
      <c r="O179" s="90"/>
      <c r="P179" s="228">
        <f>O179*H179</f>
        <v>0</v>
      </c>
      <c r="Q179" s="228">
        <v>0</v>
      </c>
      <c r="R179" s="228">
        <f>Q179*H179</f>
        <v>0</v>
      </c>
      <c r="S179" s="228">
        <v>0</v>
      </c>
      <c r="T179" s="229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30" t="s">
        <v>132</v>
      </c>
      <c r="AT179" s="230" t="s">
        <v>128</v>
      </c>
      <c r="AU179" s="230" t="s">
        <v>86</v>
      </c>
      <c r="AY179" s="16" t="s">
        <v>125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6" t="s">
        <v>8</v>
      </c>
      <c r="BK179" s="231">
        <f>ROUND(I179*H179,0)</f>
        <v>0</v>
      </c>
      <c r="BL179" s="16" t="s">
        <v>132</v>
      </c>
      <c r="BM179" s="230" t="s">
        <v>702</v>
      </c>
    </row>
    <row r="180" s="13" customFormat="1">
      <c r="A180" s="13"/>
      <c r="B180" s="232"/>
      <c r="C180" s="233"/>
      <c r="D180" s="234" t="s">
        <v>134</v>
      </c>
      <c r="E180" s="235" t="s">
        <v>1</v>
      </c>
      <c r="F180" s="236" t="s">
        <v>693</v>
      </c>
      <c r="G180" s="233"/>
      <c r="H180" s="237">
        <v>700</v>
      </c>
      <c r="I180" s="238"/>
      <c r="J180" s="233"/>
      <c r="K180" s="233"/>
      <c r="L180" s="239"/>
      <c r="M180" s="240"/>
      <c r="N180" s="241"/>
      <c r="O180" s="241"/>
      <c r="P180" s="241"/>
      <c r="Q180" s="241"/>
      <c r="R180" s="241"/>
      <c r="S180" s="241"/>
      <c r="T180" s="242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3" t="s">
        <v>134</v>
      </c>
      <c r="AU180" s="243" t="s">
        <v>86</v>
      </c>
      <c r="AV180" s="13" t="s">
        <v>86</v>
      </c>
      <c r="AW180" s="13" t="s">
        <v>32</v>
      </c>
      <c r="AX180" s="13" t="s">
        <v>77</v>
      </c>
      <c r="AY180" s="243" t="s">
        <v>125</v>
      </c>
    </row>
    <row r="181" s="2" customFormat="1" ht="24.15" customHeight="1">
      <c r="A181" s="37"/>
      <c r="B181" s="38"/>
      <c r="C181" s="218" t="s">
        <v>262</v>
      </c>
      <c r="D181" s="218" t="s">
        <v>128</v>
      </c>
      <c r="E181" s="219" t="s">
        <v>703</v>
      </c>
      <c r="F181" s="220" t="s">
        <v>704</v>
      </c>
      <c r="G181" s="221" t="s">
        <v>138</v>
      </c>
      <c r="H181" s="222">
        <v>70</v>
      </c>
      <c r="I181" s="223"/>
      <c r="J181" s="224">
        <f>ROUND(I181*H181,0)</f>
        <v>0</v>
      </c>
      <c r="K181" s="225"/>
      <c r="L181" s="43"/>
      <c r="M181" s="226" t="s">
        <v>1</v>
      </c>
      <c r="N181" s="227" t="s">
        <v>42</v>
      </c>
      <c r="O181" s="90"/>
      <c r="P181" s="228">
        <f>O181*H181</f>
        <v>0</v>
      </c>
      <c r="Q181" s="228">
        <v>0</v>
      </c>
      <c r="R181" s="228">
        <f>Q181*H181</f>
        <v>0</v>
      </c>
      <c r="S181" s="228">
        <v>0</v>
      </c>
      <c r="T181" s="229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30" t="s">
        <v>132</v>
      </c>
      <c r="AT181" s="230" t="s">
        <v>128</v>
      </c>
      <c r="AU181" s="230" t="s">
        <v>86</v>
      </c>
      <c r="AY181" s="16" t="s">
        <v>125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6" t="s">
        <v>8</v>
      </c>
      <c r="BK181" s="231">
        <f>ROUND(I181*H181,0)</f>
        <v>0</v>
      </c>
      <c r="BL181" s="16" t="s">
        <v>132</v>
      </c>
      <c r="BM181" s="230" t="s">
        <v>705</v>
      </c>
    </row>
    <row r="182" s="13" customFormat="1">
      <c r="A182" s="13"/>
      <c r="B182" s="232"/>
      <c r="C182" s="233"/>
      <c r="D182" s="234" t="s">
        <v>134</v>
      </c>
      <c r="E182" s="235" t="s">
        <v>1</v>
      </c>
      <c r="F182" s="236" t="s">
        <v>706</v>
      </c>
      <c r="G182" s="233"/>
      <c r="H182" s="237">
        <v>70</v>
      </c>
      <c r="I182" s="238"/>
      <c r="J182" s="233"/>
      <c r="K182" s="233"/>
      <c r="L182" s="239"/>
      <c r="M182" s="240"/>
      <c r="N182" s="241"/>
      <c r="O182" s="241"/>
      <c r="P182" s="241"/>
      <c r="Q182" s="241"/>
      <c r="R182" s="241"/>
      <c r="S182" s="241"/>
      <c r="T182" s="24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3" t="s">
        <v>134</v>
      </c>
      <c r="AU182" s="243" t="s">
        <v>86</v>
      </c>
      <c r="AV182" s="13" t="s">
        <v>86</v>
      </c>
      <c r="AW182" s="13" t="s">
        <v>32</v>
      </c>
      <c r="AX182" s="13" t="s">
        <v>77</v>
      </c>
      <c r="AY182" s="243" t="s">
        <v>125</v>
      </c>
    </row>
    <row r="183" s="2" customFormat="1" ht="33" customHeight="1">
      <c r="A183" s="37"/>
      <c r="B183" s="38"/>
      <c r="C183" s="218" t="s">
        <v>269</v>
      </c>
      <c r="D183" s="218" t="s">
        <v>128</v>
      </c>
      <c r="E183" s="219" t="s">
        <v>707</v>
      </c>
      <c r="F183" s="220" t="s">
        <v>708</v>
      </c>
      <c r="G183" s="221" t="s">
        <v>138</v>
      </c>
      <c r="H183" s="222">
        <v>700</v>
      </c>
      <c r="I183" s="223"/>
      <c r="J183" s="224">
        <f>ROUND(I183*H183,0)</f>
        <v>0</v>
      </c>
      <c r="K183" s="225"/>
      <c r="L183" s="43"/>
      <c r="M183" s="226" t="s">
        <v>1</v>
      </c>
      <c r="N183" s="227" t="s">
        <v>42</v>
      </c>
      <c r="O183" s="90"/>
      <c r="P183" s="228">
        <f>O183*H183</f>
        <v>0</v>
      </c>
      <c r="Q183" s="228">
        <v>0</v>
      </c>
      <c r="R183" s="228">
        <f>Q183*H183</f>
        <v>0</v>
      </c>
      <c r="S183" s="228">
        <v>0</v>
      </c>
      <c r="T183" s="229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30" t="s">
        <v>132</v>
      </c>
      <c r="AT183" s="230" t="s">
        <v>128</v>
      </c>
      <c r="AU183" s="230" t="s">
        <v>86</v>
      </c>
      <c r="AY183" s="16" t="s">
        <v>125</v>
      </c>
      <c r="BE183" s="231">
        <f>IF(N183="základní",J183,0)</f>
        <v>0</v>
      </c>
      <c r="BF183" s="231">
        <f>IF(N183="snížená",J183,0)</f>
        <v>0</v>
      </c>
      <c r="BG183" s="231">
        <f>IF(N183="zákl. přenesená",J183,0)</f>
        <v>0</v>
      </c>
      <c r="BH183" s="231">
        <f>IF(N183="sníž. přenesená",J183,0)</f>
        <v>0</v>
      </c>
      <c r="BI183" s="231">
        <f>IF(N183="nulová",J183,0)</f>
        <v>0</v>
      </c>
      <c r="BJ183" s="16" t="s">
        <v>8</v>
      </c>
      <c r="BK183" s="231">
        <f>ROUND(I183*H183,0)</f>
        <v>0</v>
      </c>
      <c r="BL183" s="16" t="s">
        <v>132</v>
      </c>
      <c r="BM183" s="230" t="s">
        <v>709</v>
      </c>
    </row>
    <row r="184" s="13" customFormat="1">
      <c r="A184" s="13"/>
      <c r="B184" s="232"/>
      <c r="C184" s="233"/>
      <c r="D184" s="234" t="s">
        <v>134</v>
      </c>
      <c r="E184" s="235" t="s">
        <v>1</v>
      </c>
      <c r="F184" s="236" t="s">
        <v>693</v>
      </c>
      <c r="G184" s="233"/>
      <c r="H184" s="237">
        <v>700</v>
      </c>
      <c r="I184" s="238"/>
      <c r="J184" s="233"/>
      <c r="K184" s="233"/>
      <c r="L184" s="239"/>
      <c r="M184" s="240"/>
      <c r="N184" s="241"/>
      <c r="O184" s="241"/>
      <c r="P184" s="241"/>
      <c r="Q184" s="241"/>
      <c r="R184" s="241"/>
      <c r="S184" s="241"/>
      <c r="T184" s="242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3" t="s">
        <v>134</v>
      </c>
      <c r="AU184" s="243" t="s">
        <v>86</v>
      </c>
      <c r="AV184" s="13" t="s">
        <v>86</v>
      </c>
      <c r="AW184" s="13" t="s">
        <v>32</v>
      </c>
      <c r="AX184" s="13" t="s">
        <v>77</v>
      </c>
      <c r="AY184" s="243" t="s">
        <v>125</v>
      </c>
    </row>
    <row r="185" s="2" customFormat="1" ht="24.15" customHeight="1">
      <c r="A185" s="37"/>
      <c r="B185" s="38"/>
      <c r="C185" s="218" t="s">
        <v>274</v>
      </c>
      <c r="D185" s="218" t="s">
        <v>128</v>
      </c>
      <c r="E185" s="219" t="s">
        <v>710</v>
      </c>
      <c r="F185" s="220" t="s">
        <v>711</v>
      </c>
      <c r="G185" s="221" t="s">
        <v>138</v>
      </c>
      <c r="H185" s="222">
        <v>865</v>
      </c>
      <c r="I185" s="223"/>
      <c r="J185" s="224">
        <f>ROUND(I185*H185,0)</f>
        <v>0</v>
      </c>
      <c r="K185" s="225"/>
      <c r="L185" s="43"/>
      <c r="M185" s="226" t="s">
        <v>1</v>
      </c>
      <c r="N185" s="227" t="s">
        <v>42</v>
      </c>
      <c r="O185" s="90"/>
      <c r="P185" s="228">
        <f>O185*H185</f>
        <v>0</v>
      </c>
      <c r="Q185" s="228">
        <v>0</v>
      </c>
      <c r="R185" s="228">
        <f>Q185*H185</f>
        <v>0</v>
      </c>
      <c r="S185" s="228">
        <v>0</v>
      </c>
      <c r="T185" s="229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30" t="s">
        <v>132</v>
      </c>
      <c r="AT185" s="230" t="s">
        <v>128</v>
      </c>
      <c r="AU185" s="230" t="s">
        <v>86</v>
      </c>
      <c r="AY185" s="16" t="s">
        <v>125</v>
      </c>
      <c r="BE185" s="231">
        <f>IF(N185="základní",J185,0)</f>
        <v>0</v>
      </c>
      <c r="BF185" s="231">
        <f>IF(N185="snížená",J185,0)</f>
        <v>0</v>
      </c>
      <c r="BG185" s="231">
        <f>IF(N185="zákl. přenesená",J185,0)</f>
        <v>0</v>
      </c>
      <c r="BH185" s="231">
        <f>IF(N185="sníž. přenesená",J185,0)</f>
        <v>0</v>
      </c>
      <c r="BI185" s="231">
        <f>IF(N185="nulová",J185,0)</f>
        <v>0</v>
      </c>
      <c r="BJ185" s="16" t="s">
        <v>8</v>
      </c>
      <c r="BK185" s="231">
        <f>ROUND(I185*H185,0)</f>
        <v>0</v>
      </c>
      <c r="BL185" s="16" t="s">
        <v>132</v>
      </c>
      <c r="BM185" s="230" t="s">
        <v>712</v>
      </c>
    </row>
    <row r="186" s="13" customFormat="1">
      <c r="A186" s="13"/>
      <c r="B186" s="232"/>
      <c r="C186" s="233"/>
      <c r="D186" s="234" t="s">
        <v>134</v>
      </c>
      <c r="E186" s="235" t="s">
        <v>1</v>
      </c>
      <c r="F186" s="236" t="s">
        <v>693</v>
      </c>
      <c r="G186" s="233"/>
      <c r="H186" s="237">
        <v>700</v>
      </c>
      <c r="I186" s="238"/>
      <c r="J186" s="233"/>
      <c r="K186" s="233"/>
      <c r="L186" s="239"/>
      <c r="M186" s="240"/>
      <c r="N186" s="241"/>
      <c r="O186" s="241"/>
      <c r="P186" s="241"/>
      <c r="Q186" s="241"/>
      <c r="R186" s="241"/>
      <c r="S186" s="241"/>
      <c r="T186" s="24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3" t="s">
        <v>134</v>
      </c>
      <c r="AU186" s="243" t="s">
        <v>86</v>
      </c>
      <c r="AV186" s="13" t="s">
        <v>86</v>
      </c>
      <c r="AW186" s="13" t="s">
        <v>32</v>
      </c>
      <c r="AX186" s="13" t="s">
        <v>77</v>
      </c>
      <c r="AY186" s="243" t="s">
        <v>125</v>
      </c>
    </row>
    <row r="187" s="13" customFormat="1">
      <c r="A187" s="13"/>
      <c r="B187" s="232"/>
      <c r="C187" s="233"/>
      <c r="D187" s="234" t="s">
        <v>134</v>
      </c>
      <c r="E187" s="235" t="s">
        <v>1</v>
      </c>
      <c r="F187" s="236" t="s">
        <v>713</v>
      </c>
      <c r="G187" s="233"/>
      <c r="H187" s="237">
        <v>165</v>
      </c>
      <c r="I187" s="238"/>
      <c r="J187" s="233"/>
      <c r="K187" s="233"/>
      <c r="L187" s="239"/>
      <c r="M187" s="240"/>
      <c r="N187" s="241"/>
      <c r="O187" s="241"/>
      <c r="P187" s="241"/>
      <c r="Q187" s="241"/>
      <c r="R187" s="241"/>
      <c r="S187" s="241"/>
      <c r="T187" s="24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3" t="s">
        <v>134</v>
      </c>
      <c r="AU187" s="243" t="s">
        <v>86</v>
      </c>
      <c r="AV187" s="13" t="s">
        <v>86</v>
      </c>
      <c r="AW187" s="13" t="s">
        <v>32</v>
      </c>
      <c r="AX187" s="13" t="s">
        <v>77</v>
      </c>
      <c r="AY187" s="243" t="s">
        <v>125</v>
      </c>
    </row>
    <row r="188" s="2" customFormat="1" ht="33" customHeight="1">
      <c r="A188" s="37"/>
      <c r="B188" s="38"/>
      <c r="C188" s="218" t="s">
        <v>279</v>
      </c>
      <c r="D188" s="218" t="s">
        <v>128</v>
      </c>
      <c r="E188" s="219" t="s">
        <v>714</v>
      </c>
      <c r="F188" s="220" t="s">
        <v>715</v>
      </c>
      <c r="G188" s="221" t="s">
        <v>138</v>
      </c>
      <c r="H188" s="222">
        <v>700</v>
      </c>
      <c r="I188" s="223"/>
      <c r="J188" s="224">
        <f>ROUND(I188*H188,0)</f>
        <v>0</v>
      </c>
      <c r="K188" s="225"/>
      <c r="L188" s="43"/>
      <c r="M188" s="226" t="s">
        <v>1</v>
      </c>
      <c r="N188" s="227" t="s">
        <v>42</v>
      </c>
      <c r="O188" s="90"/>
      <c r="P188" s="228">
        <f>O188*H188</f>
        <v>0</v>
      </c>
      <c r="Q188" s="228">
        <v>0</v>
      </c>
      <c r="R188" s="228">
        <f>Q188*H188</f>
        <v>0</v>
      </c>
      <c r="S188" s="228">
        <v>0</v>
      </c>
      <c r="T188" s="229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30" t="s">
        <v>132</v>
      </c>
      <c r="AT188" s="230" t="s">
        <v>128</v>
      </c>
      <c r="AU188" s="230" t="s">
        <v>86</v>
      </c>
      <c r="AY188" s="16" t="s">
        <v>125</v>
      </c>
      <c r="BE188" s="231">
        <f>IF(N188="základní",J188,0)</f>
        <v>0</v>
      </c>
      <c r="BF188" s="231">
        <f>IF(N188="snížená",J188,0)</f>
        <v>0</v>
      </c>
      <c r="BG188" s="231">
        <f>IF(N188="zákl. přenesená",J188,0)</f>
        <v>0</v>
      </c>
      <c r="BH188" s="231">
        <f>IF(N188="sníž. přenesená",J188,0)</f>
        <v>0</v>
      </c>
      <c r="BI188" s="231">
        <f>IF(N188="nulová",J188,0)</f>
        <v>0</v>
      </c>
      <c r="BJ188" s="16" t="s">
        <v>8</v>
      </c>
      <c r="BK188" s="231">
        <f>ROUND(I188*H188,0)</f>
        <v>0</v>
      </c>
      <c r="BL188" s="16" t="s">
        <v>132</v>
      </c>
      <c r="BM188" s="230" t="s">
        <v>716</v>
      </c>
    </row>
    <row r="189" s="13" customFormat="1">
      <c r="A189" s="13"/>
      <c r="B189" s="232"/>
      <c r="C189" s="233"/>
      <c r="D189" s="234" t="s">
        <v>134</v>
      </c>
      <c r="E189" s="235" t="s">
        <v>1</v>
      </c>
      <c r="F189" s="236" t="s">
        <v>693</v>
      </c>
      <c r="G189" s="233"/>
      <c r="H189" s="237">
        <v>700</v>
      </c>
      <c r="I189" s="238"/>
      <c r="J189" s="233"/>
      <c r="K189" s="233"/>
      <c r="L189" s="239"/>
      <c r="M189" s="240"/>
      <c r="N189" s="241"/>
      <c r="O189" s="241"/>
      <c r="P189" s="241"/>
      <c r="Q189" s="241"/>
      <c r="R189" s="241"/>
      <c r="S189" s="241"/>
      <c r="T189" s="24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3" t="s">
        <v>134</v>
      </c>
      <c r="AU189" s="243" t="s">
        <v>86</v>
      </c>
      <c r="AV189" s="13" t="s">
        <v>86</v>
      </c>
      <c r="AW189" s="13" t="s">
        <v>32</v>
      </c>
      <c r="AX189" s="13" t="s">
        <v>77</v>
      </c>
      <c r="AY189" s="243" t="s">
        <v>125</v>
      </c>
    </row>
    <row r="190" s="2" customFormat="1" ht="16.5" customHeight="1">
      <c r="A190" s="37"/>
      <c r="B190" s="38"/>
      <c r="C190" s="254" t="s">
        <v>284</v>
      </c>
      <c r="D190" s="254" t="s">
        <v>170</v>
      </c>
      <c r="E190" s="255" t="s">
        <v>717</v>
      </c>
      <c r="F190" s="256" t="s">
        <v>718</v>
      </c>
      <c r="G190" s="257" t="s">
        <v>291</v>
      </c>
      <c r="H190" s="258">
        <v>14</v>
      </c>
      <c r="I190" s="259"/>
      <c r="J190" s="260">
        <f>ROUND(I190*H190,0)</f>
        <v>0</v>
      </c>
      <c r="K190" s="261"/>
      <c r="L190" s="262"/>
      <c r="M190" s="263" t="s">
        <v>1</v>
      </c>
      <c r="N190" s="264" t="s">
        <v>42</v>
      </c>
      <c r="O190" s="90"/>
      <c r="P190" s="228">
        <f>O190*H190</f>
        <v>0</v>
      </c>
      <c r="Q190" s="228">
        <v>0.20999999999999999</v>
      </c>
      <c r="R190" s="228">
        <f>Q190*H190</f>
        <v>2.9399999999999999</v>
      </c>
      <c r="S190" s="228">
        <v>0</v>
      </c>
      <c r="T190" s="229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30" t="s">
        <v>173</v>
      </c>
      <c r="AT190" s="230" t="s">
        <v>170</v>
      </c>
      <c r="AU190" s="230" t="s">
        <v>86</v>
      </c>
      <c r="AY190" s="16" t="s">
        <v>125</v>
      </c>
      <c r="BE190" s="231">
        <f>IF(N190="základní",J190,0)</f>
        <v>0</v>
      </c>
      <c r="BF190" s="231">
        <f>IF(N190="snížená",J190,0)</f>
        <v>0</v>
      </c>
      <c r="BG190" s="231">
        <f>IF(N190="zákl. přenesená",J190,0)</f>
        <v>0</v>
      </c>
      <c r="BH190" s="231">
        <f>IF(N190="sníž. přenesená",J190,0)</f>
        <v>0</v>
      </c>
      <c r="BI190" s="231">
        <f>IF(N190="nulová",J190,0)</f>
        <v>0</v>
      </c>
      <c r="BJ190" s="16" t="s">
        <v>8</v>
      </c>
      <c r="BK190" s="231">
        <f>ROUND(I190*H190,0)</f>
        <v>0</v>
      </c>
      <c r="BL190" s="16" t="s">
        <v>132</v>
      </c>
      <c r="BM190" s="230" t="s">
        <v>719</v>
      </c>
    </row>
    <row r="191" s="13" customFormat="1">
      <c r="A191" s="13"/>
      <c r="B191" s="232"/>
      <c r="C191" s="233"/>
      <c r="D191" s="234" t="s">
        <v>134</v>
      </c>
      <c r="E191" s="235" t="s">
        <v>1</v>
      </c>
      <c r="F191" s="236" t="s">
        <v>720</v>
      </c>
      <c r="G191" s="233"/>
      <c r="H191" s="237">
        <v>14</v>
      </c>
      <c r="I191" s="238"/>
      <c r="J191" s="233"/>
      <c r="K191" s="233"/>
      <c r="L191" s="239"/>
      <c r="M191" s="240"/>
      <c r="N191" s="241"/>
      <c r="O191" s="241"/>
      <c r="P191" s="241"/>
      <c r="Q191" s="241"/>
      <c r="R191" s="241"/>
      <c r="S191" s="241"/>
      <c r="T191" s="24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3" t="s">
        <v>134</v>
      </c>
      <c r="AU191" s="243" t="s">
        <v>86</v>
      </c>
      <c r="AV191" s="13" t="s">
        <v>86</v>
      </c>
      <c r="AW191" s="13" t="s">
        <v>32</v>
      </c>
      <c r="AX191" s="13" t="s">
        <v>8</v>
      </c>
      <c r="AY191" s="243" t="s">
        <v>125</v>
      </c>
    </row>
    <row r="192" s="12" customFormat="1" ht="22.8" customHeight="1">
      <c r="A192" s="12"/>
      <c r="B192" s="202"/>
      <c r="C192" s="203"/>
      <c r="D192" s="204" t="s">
        <v>76</v>
      </c>
      <c r="E192" s="216" t="s">
        <v>86</v>
      </c>
      <c r="F192" s="216" t="s">
        <v>721</v>
      </c>
      <c r="G192" s="203"/>
      <c r="H192" s="203"/>
      <c r="I192" s="206"/>
      <c r="J192" s="217">
        <f>BK192</f>
        <v>0</v>
      </c>
      <c r="K192" s="203"/>
      <c r="L192" s="208"/>
      <c r="M192" s="209"/>
      <c r="N192" s="210"/>
      <c r="O192" s="210"/>
      <c r="P192" s="211">
        <f>SUM(P193:P206)</f>
        <v>0</v>
      </c>
      <c r="Q192" s="210"/>
      <c r="R192" s="211">
        <f>SUM(R193:R206)</f>
        <v>1.0268140000000001</v>
      </c>
      <c r="S192" s="210"/>
      <c r="T192" s="212">
        <f>SUM(T193:T206)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3" t="s">
        <v>8</v>
      </c>
      <c r="AT192" s="214" t="s">
        <v>76</v>
      </c>
      <c r="AU192" s="214" t="s">
        <v>8</v>
      </c>
      <c r="AY192" s="213" t="s">
        <v>125</v>
      </c>
      <c r="BK192" s="215">
        <f>SUM(BK193:BK206)</f>
        <v>0</v>
      </c>
    </row>
    <row r="193" s="2" customFormat="1" ht="33" customHeight="1">
      <c r="A193" s="37"/>
      <c r="B193" s="38"/>
      <c r="C193" s="218" t="s">
        <v>288</v>
      </c>
      <c r="D193" s="218" t="s">
        <v>128</v>
      </c>
      <c r="E193" s="219" t="s">
        <v>722</v>
      </c>
      <c r="F193" s="220" t="s">
        <v>723</v>
      </c>
      <c r="G193" s="221" t="s">
        <v>291</v>
      </c>
      <c r="H193" s="222">
        <v>151.31999999999999</v>
      </c>
      <c r="I193" s="223"/>
      <c r="J193" s="224">
        <f>ROUND(I193*H193,0)</f>
        <v>0</v>
      </c>
      <c r="K193" s="225"/>
      <c r="L193" s="43"/>
      <c r="M193" s="226" t="s">
        <v>1</v>
      </c>
      <c r="N193" s="227" t="s">
        <v>42</v>
      </c>
      <c r="O193" s="90"/>
      <c r="P193" s="228">
        <f>O193*H193</f>
        <v>0</v>
      </c>
      <c r="Q193" s="228">
        <v>0</v>
      </c>
      <c r="R193" s="228">
        <f>Q193*H193</f>
        <v>0</v>
      </c>
      <c r="S193" s="228">
        <v>0</v>
      </c>
      <c r="T193" s="229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30" t="s">
        <v>132</v>
      </c>
      <c r="AT193" s="230" t="s">
        <v>128</v>
      </c>
      <c r="AU193" s="230" t="s">
        <v>86</v>
      </c>
      <c r="AY193" s="16" t="s">
        <v>125</v>
      </c>
      <c r="BE193" s="231">
        <f>IF(N193="základní",J193,0)</f>
        <v>0</v>
      </c>
      <c r="BF193" s="231">
        <f>IF(N193="snížená",J193,0)</f>
        <v>0</v>
      </c>
      <c r="BG193" s="231">
        <f>IF(N193="zákl. přenesená",J193,0)</f>
        <v>0</v>
      </c>
      <c r="BH193" s="231">
        <f>IF(N193="sníž. přenesená",J193,0)</f>
        <v>0</v>
      </c>
      <c r="BI193" s="231">
        <f>IF(N193="nulová",J193,0)</f>
        <v>0</v>
      </c>
      <c r="BJ193" s="16" t="s">
        <v>8</v>
      </c>
      <c r="BK193" s="231">
        <f>ROUND(I193*H193,0)</f>
        <v>0</v>
      </c>
      <c r="BL193" s="16" t="s">
        <v>132</v>
      </c>
      <c r="BM193" s="230" t="s">
        <v>724</v>
      </c>
    </row>
    <row r="194" s="13" customFormat="1">
      <c r="A194" s="13"/>
      <c r="B194" s="232"/>
      <c r="C194" s="233"/>
      <c r="D194" s="234" t="s">
        <v>134</v>
      </c>
      <c r="E194" s="235" t="s">
        <v>1</v>
      </c>
      <c r="F194" s="236" t="s">
        <v>725</v>
      </c>
      <c r="G194" s="233"/>
      <c r="H194" s="237">
        <v>151.31999999999999</v>
      </c>
      <c r="I194" s="238"/>
      <c r="J194" s="233"/>
      <c r="K194" s="233"/>
      <c r="L194" s="239"/>
      <c r="M194" s="240"/>
      <c r="N194" s="241"/>
      <c r="O194" s="241"/>
      <c r="P194" s="241"/>
      <c r="Q194" s="241"/>
      <c r="R194" s="241"/>
      <c r="S194" s="241"/>
      <c r="T194" s="24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3" t="s">
        <v>134</v>
      </c>
      <c r="AU194" s="243" t="s">
        <v>86</v>
      </c>
      <c r="AV194" s="13" t="s">
        <v>86</v>
      </c>
      <c r="AW194" s="13" t="s">
        <v>32</v>
      </c>
      <c r="AX194" s="13" t="s">
        <v>77</v>
      </c>
      <c r="AY194" s="243" t="s">
        <v>125</v>
      </c>
    </row>
    <row r="195" s="2" customFormat="1" ht="33" customHeight="1">
      <c r="A195" s="37"/>
      <c r="B195" s="38"/>
      <c r="C195" s="218" t="s">
        <v>294</v>
      </c>
      <c r="D195" s="218" t="s">
        <v>128</v>
      </c>
      <c r="E195" s="219" t="s">
        <v>726</v>
      </c>
      <c r="F195" s="220" t="s">
        <v>727</v>
      </c>
      <c r="G195" s="221" t="s">
        <v>291</v>
      </c>
      <c r="H195" s="222">
        <v>64.439999999999998</v>
      </c>
      <c r="I195" s="223"/>
      <c r="J195" s="224">
        <f>ROUND(I195*H195,0)</f>
        <v>0</v>
      </c>
      <c r="K195" s="225"/>
      <c r="L195" s="43"/>
      <c r="M195" s="226" t="s">
        <v>1</v>
      </c>
      <c r="N195" s="227" t="s">
        <v>42</v>
      </c>
      <c r="O195" s="90"/>
      <c r="P195" s="228">
        <f>O195*H195</f>
        <v>0</v>
      </c>
      <c r="Q195" s="228">
        <v>0</v>
      </c>
      <c r="R195" s="228">
        <f>Q195*H195</f>
        <v>0</v>
      </c>
      <c r="S195" s="228">
        <v>0</v>
      </c>
      <c r="T195" s="229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30" t="s">
        <v>132</v>
      </c>
      <c r="AT195" s="230" t="s">
        <v>128</v>
      </c>
      <c r="AU195" s="230" t="s">
        <v>86</v>
      </c>
      <c r="AY195" s="16" t="s">
        <v>125</v>
      </c>
      <c r="BE195" s="231">
        <f>IF(N195="základní",J195,0)</f>
        <v>0</v>
      </c>
      <c r="BF195" s="231">
        <f>IF(N195="snížená",J195,0)</f>
        <v>0</v>
      </c>
      <c r="BG195" s="231">
        <f>IF(N195="zákl. přenesená",J195,0)</f>
        <v>0</v>
      </c>
      <c r="BH195" s="231">
        <f>IF(N195="sníž. přenesená",J195,0)</f>
        <v>0</v>
      </c>
      <c r="BI195" s="231">
        <f>IF(N195="nulová",J195,0)</f>
        <v>0</v>
      </c>
      <c r="BJ195" s="16" t="s">
        <v>8</v>
      </c>
      <c r="BK195" s="231">
        <f>ROUND(I195*H195,0)</f>
        <v>0</v>
      </c>
      <c r="BL195" s="16" t="s">
        <v>132</v>
      </c>
      <c r="BM195" s="230" t="s">
        <v>728</v>
      </c>
    </row>
    <row r="196" s="13" customFormat="1">
      <c r="A196" s="13"/>
      <c r="B196" s="232"/>
      <c r="C196" s="233"/>
      <c r="D196" s="234" t="s">
        <v>134</v>
      </c>
      <c r="E196" s="235" t="s">
        <v>1</v>
      </c>
      <c r="F196" s="236" t="s">
        <v>729</v>
      </c>
      <c r="G196" s="233"/>
      <c r="H196" s="237">
        <v>64.439999999999998</v>
      </c>
      <c r="I196" s="238"/>
      <c r="J196" s="233"/>
      <c r="K196" s="233"/>
      <c r="L196" s="239"/>
      <c r="M196" s="240"/>
      <c r="N196" s="241"/>
      <c r="O196" s="241"/>
      <c r="P196" s="241"/>
      <c r="Q196" s="241"/>
      <c r="R196" s="241"/>
      <c r="S196" s="241"/>
      <c r="T196" s="242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3" t="s">
        <v>134</v>
      </c>
      <c r="AU196" s="243" t="s">
        <v>86</v>
      </c>
      <c r="AV196" s="13" t="s">
        <v>86</v>
      </c>
      <c r="AW196" s="13" t="s">
        <v>32</v>
      </c>
      <c r="AX196" s="13" t="s">
        <v>77</v>
      </c>
      <c r="AY196" s="243" t="s">
        <v>125</v>
      </c>
    </row>
    <row r="197" s="2" customFormat="1" ht="33" customHeight="1">
      <c r="A197" s="37"/>
      <c r="B197" s="38"/>
      <c r="C197" s="218" t="s">
        <v>299</v>
      </c>
      <c r="D197" s="218" t="s">
        <v>128</v>
      </c>
      <c r="E197" s="219" t="s">
        <v>730</v>
      </c>
      <c r="F197" s="220" t="s">
        <v>731</v>
      </c>
      <c r="G197" s="221" t="s">
        <v>138</v>
      </c>
      <c r="H197" s="222">
        <v>26.399999999999999</v>
      </c>
      <c r="I197" s="223"/>
      <c r="J197" s="224">
        <f>ROUND(I197*H197,0)</f>
        <v>0</v>
      </c>
      <c r="K197" s="225"/>
      <c r="L197" s="43"/>
      <c r="M197" s="226" t="s">
        <v>1</v>
      </c>
      <c r="N197" s="227" t="s">
        <v>42</v>
      </c>
      <c r="O197" s="90"/>
      <c r="P197" s="228">
        <f>O197*H197</f>
        <v>0</v>
      </c>
      <c r="Q197" s="228">
        <v>0.00031</v>
      </c>
      <c r="R197" s="228">
        <f>Q197*H197</f>
        <v>0.0081840000000000003</v>
      </c>
      <c r="S197" s="228">
        <v>0</v>
      </c>
      <c r="T197" s="229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30" t="s">
        <v>132</v>
      </c>
      <c r="AT197" s="230" t="s">
        <v>128</v>
      </c>
      <c r="AU197" s="230" t="s">
        <v>86</v>
      </c>
      <c r="AY197" s="16" t="s">
        <v>125</v>
      </c>
      <c r="BE197" s="231">
        <f>IF(N197="základní",J197,0)</f>
        <v>0</v>
      </c>
      <c r="BF197" s="231">
        <f>IF(N197="snížená",J197,0)</f>
        <v>0</v>
      </c>
      <c r="BG197" s="231">
        <f>IF(N197="zákl. přenesená",J197,0)</f>
        <v>0</v>
      </c>
      <c r="BH197" s="231">
        <f>IF(N197="sníž. přenesená",J197,0)</f>
        <v>0</v>
      </c>
      <c r="BI197" s="231">
        <f>IF(N197="nulová",J197,0)</f>
        <v>0</v>
      </c>
      <c r="BJ197" s="16" t="s">
        <v>8</v>
      </c>
      <c r="BK197" s="231">
        <f>ROUND(I197*H197,0)</f>
        <v>0</v>
      </c>
      <c r="BL197" s="16" t="s">
        <v>132</v>
      </c>
      <c r="BM197" s="230" t="s">
        <v>732</v>
      </c>
    </row>
    <row r="198" s="13" customFormat="1">
      <c r="A198" s="13"/>
      <c r="B198" s="232"/>
      <c r="C198" s="233"/>
      <c r="D198" s="234" t="s">
        <v>134</v>
      </c>
      <c r="E198" s="235" t="s">
        <v>1</v>
      </c>
      <c r="F198" s="236" t="s">
        <v>733</v>
      </c>
      <c r="G198" s="233"/>
      <c r="H198" s="237">
        <v>26.399999999999999</v>
      </c>
      <c r="I198" s="238"/>
      <c r="J198" s="233"/>
      <c r="K198" s="233"/>
      <c r="L198" s="239"/>
      <c r="M198" s="240"/>
      <c r="N198" s="241"/>
      <c r="O198" s="241"/>
      <c r="P198" s="241"/>
      <c r="Q198" s="241"/>
      <c r="R198" s="241"/>
      <c r="S198" s="241"/>
      <c r="T198" s="24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3" t="s">
        <v>134</v>
      </c>
      <c r="AU198" s="243" t="s">
        <v>86</v>
      </c>
      <c r="AV198" s="13" t="s">
        <v>86</v>
      </c>
      <c r="AW198" s="13" t="s">
        <v>32</v>
      </c>
      <c r="AX198" s="13" t="s">
        <v>77</v>
      </c>
      <c r="AY198" s="243" t="s">
        <v>125</v>
      </c>
    </row>
    <row r="199" s="2" customFormat="1" ht="24.15" customHeight="1">
      <c r="A199" s="37"/>
      <c r="B199" s="38"/>
      <c r="C199" s="218" t="s">
        <v>303</v>
      </c>
      <c r="D199" s="218" t="s">
        <v>128</v>
      </c>
      <c r="E199" s="219" t="s">
        <v>734</v>
      </c>
      <c r="F199" s="220" t="s">
        <v>735</v>
      </c>
      <c r="G199" s="221" t="s">
        <v>138</v>
      </c>
      <c r="H199" s="222">
        <v>1272.2000000000001</v>
      </c>
      <c r="I199" s="223"/>
      <c r="J199" s="224">
        <f>ROUND(I199*H199,0)</f>
        <v>0</v>
      </c>
      <c r="K199" s="225"/>
      <c r="L199" s="43"/>
      <c r="M199" s="226" t="s">
        <v>1</v>
      </c>
      <c r="N199" s="227" t="s">
        <v>42</v>
      </c>
      <c r="O199" s="90"/>
      <c r="P199" s="228">
        <f>O199*H199</f>
        <v>0</v>
      </c>
      <c r="Q199" s="228">
        <v>0.00027</v>
      </c>
      <c r="R199" s="228">
        <f>Q199*H199</f>
        <v>0.34349400000000002</v>
      </c>
      <c r="S199" s="228">
        <v>0</v>
      </c>
      <c r="T199" s="229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30" t="s">
        <v>132</v>
      </c>
      <c r="AT199" s="230" t="s">
        <v>128</v>
      </c>
      <c r="AU199" s="230" t="s">
        <v>86</v>
      </c>
      <c r="AY199" s="16" t="s">
        <v>125</v>
      </c>
      <c r="BE199" s="231">
        <f>IF(N199="základní",J199,0)</f>
        <v>0</v>
      </c>
      <c r="BF199" s="231">
        <f>IF(N199="snížená",J199,0)</f>
        <v>0</v>
      </c>
      <c r="BG199" s="231">
        <f>IF(N199="zákl. přenesená",J199,0)</f>
        <v>0</v>
      </c>
      <c r="BH199" s="231">
        <f>IF(N199="sníž. přenesená",J199,0)</f>
        <v>0</v>
      </c>
      <c r="BI199" s="231">
        <f>IF(N199="nulová",J199,0)</f>
        <v>0</v>
      </c>
      <c r="BJ199" s="16" t="s">
        <v>8</v>
      </c>
      <c r="BK199" s="231">
        <f>ROUND(I199*H199,0)</f>
        <v>0</v>
      </c>
      <c r="BL199" s="16" t="s">
        <v>132</v>
      </c>
      <c r="BM199" s="230" t="s">
        <v>736</v>
      </c>
    </row>
    <row r="200" s="13" customFormat="1">
      <c r="A200" s="13"/>
      <c r="B200" s="232"/>
      <c r="C200" s="233"/>
      <c r="D200" s="234" t="s">
        <v>134</v>
      </c>
      <c r="E200" s="235" t="s">
        <v>1</v>
      </c>
      <c r="F200" s="236" t="s">
        <v>737</v>
      </c>
      <c r="G200" s="233"/>
      <c r="H200" s="237">
        <v>554.39999999999998</v>
      </c>
      <c r="I200" s="238"/>
      <c r="J200" s="233"/>
      <c r="K200" s="233"/>
      <c r="L200" s="239"/>
      <c r="M200" s="240"/>
      <c r="N200" s="241"/>
      <c r="O200" s="241"/>
      <c r="P200" s="241"/>
      <c r="Q200" s="241"/>
      <c r="R200" s="241"/>
      <c r="S200" s="241"/>
      <c r="T200" s="242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3" t="s">
        <v>134</v>
      </c>
      <c r="AU200" s="243" t="s">
        <v>86</v>
      </c>
      <c r="AV200" s="13" t="s">
        <v>86</v>
      </c>
      <c r="AW200" s="13" t="s">
        <v>32</v>
      </c>
      <c r="AX200" s="13" t="s">
        <v>77</v>
      </c>
      <c r="AY200" s="243" t="s">
        <v>125</v>
      </c>
    </row>
    <row r="201" s="13" customFormat="1">
      <c r="A201" s="13"/>
      <c r="B201" s="232"/>
      <c r="C201" s="233"/>
      <c r="D201" s="234" t="s">
        <v>134</v>
      </c>
      <c r="E201" s="235" t="s">
        <v>1</v>
      </c>
      <c r="F201" s="236" t="s">
        <v>738</v>
      </c>
      <c r="G201" s="233"/>
      <c r="H201" s="237">
        <v>717.79999999999995</v>
      </c>
      <c r="I201" s="238"/>
      <c r="J201" s="233"/>
      <c r="K201" s="233"/>
      <c r="L201" s="239"/>
      <c r="M201" s="240"/>
      <c r="N201" s="241"/>
      <c r="O201" s="241"/>
      <c r="P201" s="241"/>
      <c r="Q201" s="241"/>
      <c r="R201" s="241"/>
      <c r="S201" s="241"/>
      <c r="T201" s="242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3" t="s">
        <v>134</v>
      </c>
      <c r="AU201" s="243" t="s">
        <v>86</v>
      </c>
      <c r="AV201" s="13" t="s">
        <v>86</v>
      </c>
      <c r="AW201" s="13" t="s">
        <v>32</v>
      </c>
      <c r="AX201" s="13" t="s">
        <v>77</v>
      </c>
      <c r="AY201" s="243" t="s">
        <v>125</v>
      </c>
    </row>
    <row r="202" s="2" customFormat="1" ht="24.15" customHeight="1">
      <c r="A202" s="37"/>
      <c r="B202" s="38"/>
      <c r="C202" s="254" t="s">
        <v>309</v>
      </c>
      <c r="D202" s="254" t="s">
        <v>170</v>
      </c>
      <c r="E202" s="255" t="s">
        <v>739</v>
      </c>
      <c r="F202" s="256" t="s">
        <v>740</v>
      </c>
      <c r="G202" s="257" t="s">
        <v>138</v>
      </c>
      <c r="H202" s="258">
        <v>1558.3199999999999</v>
      </c>
      <c r="I202" s="259"/>
      <c r="J202" s="260">
        <f>ROUND(I202*H202,0)</f>
        <v>0</v>
      </c>
      <c r="K202" s="261"/>
      <c r="L202" s="262"/>
      <c r="M202" s="263" t="s">
        <v>1</v>
      </c>
      <c r="N202" s="264" t="s">
        <v>42</v>
      </c>
      <c r="O202" s="90"/>
      <c r="P202" s="228">
        <f>O202*H202</f>
        <v>0</v>
      </c>
      <c r="Q202" s="228">
        <v>0.00029999999999999997</v>
      </c>
      <c r="R202" s="228">
        <f>Q202*H202</f>
        <v>0.46749599999999997</v>
      </c>
      <c r="S202" s="228">
        <v>0</v>
      </c>
      <c r="T202" s="229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30" t="s">
        <v>173</v>
      </c>
      <c r="AT202" s="230" t="s">
        <v>170</v>
      </c>
      <c r="AU202" s="230" t="s">
        <v>86</v>
      </c>
      <c r="AY202" s="16" t="s">
        <v>125</v>
      </c>
      <c r="BE202" s="231">
        <f>IF(N202="základní",J202,0)</f>
        <v>0</v>
      </c>
      <c r="BF202" s="231">
        <f>IF(N202="snížená",J202,0)</f>
        <v>0</v>
      </c>
      <c r="BG202" s="231">
        <f>IF(N202="zákl. přenesená",J202,0)</f>
        <v>0</v>
      </c>
      <c r="BH202" s="231">
        <f>IF(N202="sníž. přenesená",J202,0)</f>
        <v>0</v>
      </c>
      <c r="BI202" s="231">
        <f>IF(N202="nulová",J202,0)</f>
        <v>0</v>
      </c>
      <c r="BJ202" s="16" t="s">
        <v>8</v>
      </c>
      <c r="BK202" s="231">
        <f>ROUND(I202*H202,0)</f>
        <v>0</v>
      </c>
      <c r="BL202" s="16" t="s">
        <v>132</v>
      </c>
      <c r="BM202" s="230" t="s">
        <v>741</v>
      </c>
    </row>
    <row r="203" s="13" customFormat="1">
      <c r="A203" s="13"/>
      <c r="B203" s="232"/>
      <c r="C203" s="233"/>
      <c r="D203" s="234" t="s">
        <v>134</v>
      </c>
      <c r="E203" s="235" t="s">
        <v>1</v>
      </c>
      <c r="F203" s="236" t="s">
        <v>742</v>
      </c>
      <c r="G203" s="233"/>
      <c r="H203" s="237">
        <v>1298.5999999999999</v>
      </c>
      <c r="I203" s="238"/>
      <c r="J203" s="233"/>
      <c r="K203" s="233"/>
      <c r="L203" s="239"/>
      <c r="M203" s="240"/>
      <c r="N203" s="241"/>
      <c r="O203" s="241"/>
      <c r="P203" s="241"/>
      <c r="Q203" s="241"/>
      <c r="R203" s="241"/>
      <c r="S203" s="241"/>
      <c r="T203" s="24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3" t="s">
        <v>134</v>
      </c>
      <c r="AU203" s="243" t="s">
        <v>86</v>
      </c>
      <c r="AV203" s="13" t="s">
        <v>86</v>
      </c>
      <c r="AW203" s="13" t="s">
        <v>32</v>
      </c>
      <c r="AX203" s="13" t="s">
        <v>8</v>
      </c>
      <c r="AY203" s="243" t="s">
        <v>125</v>
      </c>
    </row>
    <row r="204" s="13" customFormat="1">
      <c r="A204" s="13"/>
      <c r="B204" s="232"/>
      <c r="C204" s="233"/>
      <c r="D204" s="234" t="s">
        <v>134</v>
      </c>
      <c r="E204" s="233"/>
      <c r="F204" s="236" t="s">
        <v>743</v>
      </c>
      <c r="G204" s="233"/>
      <c r="H204" s="237">
        <v>1558.3199999999999</v>
      </c>
      <c r="I204" s="238"/>
      <c r="J204" s="233"/>
      <c r="K204" s="233"/>
      <c r="L204" s="239"/>
      <c r="M204" s="240"/>
      <c r="N204" s="241"/>
      <c r="O204" s="241"/>
      <c r="P204" s="241"/>
      <c r="Q204" s="241"/>
      <c r="R204" s="241"/>
      <c r="S204" s="241"/>
      <c r="T204" s="24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3" t="s">
        <v>134</v>
      </c>
      <c r="AU204" s="243" t="s">
        <v>86</v>
      </c>
      <c r="AV204" s="13" t="s">
        <v>86</v>
      </c>
      <c r="AW204" s="13" t="s">
        <v>4</v>
      </c>
      <c r="AX204" s="13" t="s">
        <v>8</v>
      </c>
      <c r="AY204" s="243" t="s">
        <v>125</v>
      </c>
    </row>
    <row r="205" s="2" customFormat="1" ht="24.15" customHeight="1">
      <c r="A205" s="37"/>
      <c r="B205" s="38"/>
      <c r="C205" s="218" t="s">
        <v>313</v>
      </c>
      <c r="D205" s="218" t="s">
        <v>128</v>
      </c>
      <c r="E205" s="219" t="s">
        <v>744</v>
      </c>
      <c r="F205" s="220" t="s">
        <v>745</v>
      </c>
      <c r="G205" s="221" t="s">
        <v>131</v>
      </c>
      <c r="H205" s="222">
        <v>179</v>
      </c>
      <c r="I205" s="223"/>
      <c r="J205" s="224">
        <f>ROUND(I205*H205,0)</f>
        <v>0</v>
      </c>
      <c r="K205" s="225"/>
      <c r="L205" s="43"/>
      <c r="M205" s="226" t="s">
        <v>1</v>
      </c>
      <c r="N205" s="227" t="s">
        <v>42</v>
      </c>
      <c r="O205" s="90"/>
      <c r="P205" s="228">
        <f>O205*H205</f>
        <v>0</v>
      </c>
      <c r="Q205" s="228">
        <v>0.00116</v>
      </c>
      <c r="R205" s="228">
        <f>Q205*H205</f>
        <v>0.20763999999999999</v>
      </c>
      <c r="S205" s="228">
        <v>0</v>
      </c>
      <c r="T205" s="229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30" t="s">
        <v>132</v>
      </c>
      <c r="AT205" s="230" t="s">
        <v>128</v>
      </c>
      <c r="AU205" s="230" t="s">
        <v>86</v>
      </c>
      <c r="AY205" s="16" t="s">
        <v>125</v>
      </c>
      <c r="BE205" s="231">
        <f>IF(N205="základní",J205,0)</f>
        <v>0</v>
      </c>
      <c r="BF205" s="231">
        <f>IF(N205="snížená",J205,0)</f>
        <v>0</v>
      </c>
      <c r="BG205" s="231">
        <f>IF(N205="zákl. přenesená",J205,0)</f>
        <v>0</v>
      </c>
      <c r="BH205" s="231">
        <f>IF(N205="sníž. přenesená",J205,0)</f>
        <v>0</v>
      </c>
      <c r="BI205" s="231">
        <f>IF(N205="nulová",J205,0)</f>
        <v>0</v>
      </c>
      <c r="BJ205" s="16" t="s">
        <v>8</v>
      </c>
      <c r="BK205" s="231">
        <f>ROUND(I205*H205,0)</f>
        <v>0</v>
      </c>
      <c r="BL205" s="16" t="s">
        <v>132</v>
      </c>
      <c r="BM205" s="230" t="s">
        <v>746</v>
      </c>
    </row>
    <row r="206" s="13" customFormat="1">
      <c r="A206" s="13"/>
      <c r="B206" s="232"/>
      <c r="C206" s="233"/>
      <c r="D206" s="234" t="s">
        <v>134</v>
      </c>
      <c r="E206" s="235" t="s">
        <v>1</v>
      </c>
      <c r="F206" s="236" t="s">
        <v>747</v>
      </c>
      <c r="G206" s="233"/>
      <c r="H206" s="237">
        <v>179</v>
      </c>
      <c r="I206" s="238"/>
      <c r="J206" s="233"/>
      <c r="K206" s="233"/>
      <c r="L206" s="239"/>
      <c r="M206" s="240"/>
      <c r="N206" s="241"/>
      <c r="O206" s="241"/>
      <c r="P206" s="241"/>
      <c r="Q206" s="241"/>
      <c r="R206" s="241"/>
      <c r="S206" s="241"/>
      <c r="T206" s="24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3" t="s">
        <v>134</v>
      </c>
      <c r="AU206" s="243" t="s">
        <v>86</v>
      </c>
      <c r="AV206" s="13" t="s">
        <v>86</v>
      </c>
      <c r="AW206" s="13" t="s">
        <v>32</v>
      </c>
      <c r="AX206" s="13" t="s">
        <v>77</v>
      </c>
      <c r="AY206" s="243" t="s">
        <v>125</v>
      </c>
    </row>
    <row r="207" s="12" customFormat="1" ht="22.8" customHeight="1">
      <c r="A207" s="12"/>
      <c r="B207" s="202"/>
      <c r="C207" s="203"/>
      <c r="D207" s="204" t="s">
        <v>76</v>
      </c>
      <c r="E207" s="216" t="s">
        <v>132</v>
      </c>
      <c r="F207" s="216" t="s">
        <v>748</v>
      </c>
      <c r="G207" s="203"/>
      <c r="H207" s="203"/>
      <c r="I207" s="206"/>
      <c r="J207" s="217">
        <f>BK207</f>
        <v>0</v>
      </c>
      <c r="K207" s="203"/>
      <c r="L207" s="208"/>
      <c r="M207" s="209"/>
      <c r="N207" s="210"/>
      <c r="O207" s="210"/>
      <c r="P207" s="211">
        <f>SUM(P208:P209)</f>
        <v>0</v>
      </c>
      <c r="Q207" s="210"/>
      <c r="R207" s="211">
        <f>SUM(R208:R209)</f>
        <v>0</v>
      </c>
      <c r="S207" s="210"/>
      <c r="T207" s="212">
        <f>SUM(T208:T209)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3" t="s">
        <v>8</v>
      </c>
      <c r="AT207" s="214" t="s">
        <v>76</v>
      </c>
      <c r="AU207" s="214" t="s">
        <v>8</v>
      </c>
      <c r="AY207" s="213" t="s">
        <v>125</v>
      </c>
      <c r="BK207" s="215">
        <f>SUM(BK208:BK209)</f>
        <v>0</v>
      </c>
    </row>
    <row r="208" s="2" customFormat="1" ht="24.15" customHeight="1">
      <c r="A208" s="37"/>
      <c r="B208" s="38"/>
      <c r="C208" s="218" t="s">
        <v>318</v>
      </c>
      <c r="D208" s="218" t="s">
        <v>128</v>
      </c>
      <c r="E208" s="219" t="s">
        <v>749</v>
      </c>
      <c r="F208" s="220" t="s">
        <v>750</v>
      </c>
      <c r="G208" s="221" t="s">
        <v>291</v>
      </c>
      <c r="H208" s="222">
        <v>1.8</v>
      </c>
      <c r="I208" s="223"/>
      <c r="J208" s="224">
        <f>ROUND(I208*H208,0)</f>
        <v>0</v>
      </c>
      <c r="K208" s="225"/>
      <c r="L208" s="43"/>
      <c r="M208" s="226" t="s">
        <v>1</v>
      </c>
      <c r="N208" s="227" t="s">
        <v>42</v>
      </c>
      <c r="O208" s="90"/>
      <c r="P208" s="228">
        <f>O208*H208</f>
        <v>0</v>
      </c>
      <c r="Q208" s="228">
        <v>0</v>
      </c>
      <c r="R208" s="228">
        <f>Q208*H208</f>
        <v>0</v>
      </c>
      <c r="S208" s="228">
        <v>0</v>
      </c>
      <c r="T208" s="229">
        <f>S208*H208</f>
        <v>0</v>
      </c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R208" s="230" t="s">
        <v>132</v>
      </c>
      <c r="AT208" s="230" t="s">
        <v>128</v>
      </c>
      <c r="AU208" s="230" t="s">
        <v>86</v>
      </c>
      <c r="AY208" s="16" t="s">
        <v>125</v>
      </c>
      <c r="BE208" s="231">
        <f>IF(N208="základní",J208,0)</f>
        <v>0</v>
      </c>
      <c r="BF208" s="231">
        <f>IF(N208="snížená",J208,0)</f>
        <v>0</v>
      </c>
      <c r="BG208" s="231">
        <f>IF(N208="zákl. přenesená",J208,0)</f>
        <v>0</v>
      </c>
      <c r="BH208" s="231">
        <f>IF(N208="sníž. přenesená",J208,0)</f>
        <v>0</v>
      </c>
      <c r="BI208" s="231">
        <f>IF(N208="nulová",J208,0)</f>
        <v>0</v>
      </c>
      <c r="BJ208" s="16" t="s">
        <v>8</v>
      </c>
      <c r="BK208" s="231">
        <f>ROUND(I208*H208,0)</f>
        <v>0</v>
      </c>
      <c r="BL208" s="16" t="s">
        <v>132</v>
      </c>
      <c r="BM208" s="230" t="s">
        <v>751</v>
      </c>
    </row>
    <row r="209" s="13" customFormat="1">
      <c r="A209" s="13"/>
      <c r="B209" s="232"/>
      <c r="C209" s="233"/>
      <c r="D209" s="234" t="s">
        <v>134</v>
      </c>
      <c r="E209" s="235" t="s">
        <v>1</v>
      </c>
      <c r="F209" s="236" t="s">
        <v>752</v>
      </c>
      <c r="G209" s="233"/>
      <c r="H209" s="237">
        <v>1.8</v>
      </c>
      <c r="I209" s="238"/>
      <c r="J209" s="233"/>
      <c r="K209" s="233"/>
      <c r="L209" s="239"/>
      <c r="M209" s="240"/>
      <c r="N209" s="241"/>
      <c r="O209" s="241"/>
      <c r="P209" s="241"/>
      <c r="Q209" s="241"/>
      <c r="R209" s="241"/>
      <c r="S209" s="241"/>
      <c r="T209" s="24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3" t="s">
        <v>134</v>
      </c>
      <c r="AU209" s="243" t="s">
        <v>86</v>
      </c>
      <c r="AV209" s="13" t="s">
        <v>86</v>
      </c>
      <c r="AW209" s="13" t="s">
        <v>32</v>
      </c>
      <c r="AX209" s="13" t="s">
        <v>77</v>
      </c>
      <c r="AY209" s="243" t="s">
        <v>125</v>
      </c>
    </row>
    <row r="210" s="12" customFormat="1" ht="22.8" customHeight="1">
      <c r="A210" s="12"/>
      <c r="B210" s="202"/>
      <c r="C210" s="203"/>
      <c r="D210" s="204" t="s">
        <v>76</v>
      </c>
      <c r="E210" s="216" t="s">
        <v>164</v>
      </c>
      <c r="F210" s="216" t="s">
        <v>753</v>
      </c>
      <c r="G210" s="203"/>
      <c r="H210" s="203"/>
      <c r="I210" s="206"/>
      <c r="J210" s="217">
        <f>BK210</f>
        <v>0</v>
      </c>
      <c r="K210" s="203"/>
      <c r="L210" s="208"/>
      <c r="M210" s="209"/>
      <c r="N210" s="210"/>
      <c r="O210" s="210"/>
      <c r="P210" s="211">
        <f>SUM(P211:P230)</f>
        <v>0</v>
      </c>
      <c r="Q210" s="210"/>
      <c r="R210" s="211">
        <f>SUM(R211:R230)</f>
        <v>33.739199999999997</v>
      </c>
      <c r="S210" s="210"/>
      <c r="T210" s="212">
        <f>SUM(T211:T230)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13" t="s">
        <v>8</v>
      </c>
      <c r="AT210" s="214" t="s">
        <v>76</v>
      </c>
      <c r="AU210" s="214" t="s">
        <v>8</v>
      </c>
      <c r="AY210" s="213" t="s">
        <v>125</v>
      </c>
      <c r="BK210" s="215">
        <f>SUM(BK211:BK230)</f>
        <v>0</v>
      </c>
    </row>
    <row r="211" s="2" customFormat="1" ht="24.15" customHeight="1">
      <c r="A211" s="37"/>
      <c r="B211" s="38"/>
      <c r="C211" s="218" t="s">
        <v>322</v>
      </c>
      <c r="D211" s="218" t="s">
        <v>128</v>
      </c>
      <c r="E211" s="219" t="s">
        <v>754</v>
      </c>
      <c r="F211" s="220" t="s">
        <v>755</v>
      </c>
      <c r="G211" s="221" t="s">
        <v>138</v>
      </c>
      <c r="H211" s="222">
        <v>70</v>
      </c>
      <c r="I211" s="223"/>
      <c r="J211" s="224">
        <f>ROUND(I211*H211,0)</f>
        <v>0</v>
      </c>
      <c r="K211" s="225"/>
      <c r="L211" s="43"/>
      <c r="M211" s="226" t="s">
        <v>1</v>
      </c>
      <c r="N211" s="227" t="s">
        <v>42</v>
      </c>
      <c r="O211" s="90"/>
      <c r="P211" s="228">
        <f>O211*H211</f>
        <v>0</v>
      </c>
      <c r="Q211" s="228">
        <v>0</v>
      </c>
      <c r="R211" s="228">
        <f>Q211*H211</f>
        <v>0</v>
      </c>
      <c r="S211" s="228">
        <v>0</v>
      </c>
      <c r="T211" s="229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30" t="s">
        <v>132</v>
      </c>
      <c r="AT211" s="230" t="s">
        <v>128</v>
      </c>
      <c r="AU211" s="230" t="s">
        <v>86</v>
      </c>
      <c r="AY211" s="16" t="s">
        <v>125</v>
      </c>
      <c r="BE211" s="231">
        <f>IF(N211="základní",J211,0)</f>
        <v>0</v>
      </c>
      <c r="BF211" s="231">
        <f>IF(N211="snížená",J211,0)</f>
        <v>0</v>
      </c>
      <c r="BG211" s="231">
        <f>IF(N211="zákl. přenesená",J211,0)</f>
        <v>0</v>
      </c>
      <c r="BH211" s="231">
        <f>IF(N211="sníž. přenesená",J211,0)</f>
        <v>0</v>
      </c>
      <c r="BI211" s="231">
        <f>IF(N211="nulová",J211,0)</f>
        <v>0</v>
      </c>
      <c r="BJ211" s="16" t="s">
        <v>8</v>
      </c>
      <c r="BK211" s="231">
        <f>ROUND(I211*H211,0)</f>
        <v>0</v>
      </c>
      <c r="BL211" s="16" t="s">
        <v>132</v>
      </c>
      <c r="BM211" s="230" t="s">
        <v>756</v>
      </c>
    </row>
    <row r="212" s="13" customFormat="1">
      <c r="A212" s="13"/>
      <c r="B212" s="232"/>
      <c r="C212" s="233"/>
      <c r="D212" s="234" t="s">
        <v>134</v>
      </c>
      <c r="E212" s="235" t="s">
        <v>1</v>
      </c>
      <c r="F212" s="236" t="s">
        <v>706</v>
      </c>
      <c r="G212" s="233"/>
      <c r="H212" s="237">
        <v>70</v>
      </c>
      <c r="I212" s="238"/>
      <c r="J212" s="233"/>
      <c r="K212" s="233"/>
      <c r="L212" s="239"/>
      <c r="M212" s="240"/>
      <c r="N212" s="241"/>
      <c r="O212" s="241"/>
      <c r="P212" s="241"/>
      <c r="Q212" s="241"/>
      <c r="R212" s="241"/>
      <c r="S212" s="241"/>
      <c r="T212" s="24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3" t="s">
        <v>134</v>
      </c>
      <c r="AU212" s="243" t="s">
        <v>86</v>
      </c>
      <c r="AV212" s="13" t="s">
        <v>86</v>
      </c>
      <c r="AW212" s="13" t="s">
        <v>32</v>
      </c>
      <c r="AX212" s="13" t="s">
        <v>77</v>
      </c>
      <c r="AY212" s="243" t="s">
        <v>125</v>
      </c>
    </row>
    <row r="213" s="2" customFormat="1" ht="24.15" customHeight="1">
      <c r="A213" s="37"/>
      <c r="B213" s="38"/>
      <c r="C213" s="218" t="s">
        <v>327</v>
      </c>
      <c r="D213" s="218" t="s">
        <v>128</v>
      </c>
      <c r="E213" s="219" t="s">
        <v>757</v>
      </c>
      <c r="F213" s="220" t="s">
        <v>758</v>
      </c>
      <c r="G213" s="221" t="s">
        <v>138</v>
      </c>
      <c r="H213" s="222">
        <v>165</v>
      </c>
      <c r="I213" s="223"/>
      <c r="J213" s="224">
        <f>ROUND(I213*H213,0)</f>
        <v>0</v>
      </c>
      <c r="K213" s="225"/>
      <c r="L213" s="43"/>
      <c r="M213" s="226" t="s">
        <v>1</v>
      </c>
      <c r="N213" s="227" t="s">
        <v>42</v>
      </c>
      <c r="O213" s="90"/>
      <c r="P213" s="228">
        <f>O213*H213</f>
        <v>0</v>
      </c>
      <c r="Q213" s="228">
        <v>0</v>
      </c>
      <c r="R213" s="228">
        <f>Q213*H213</f>
        <v>0</v>
      </c>
      <c r="S213" s="228">
        <v>0</v>
      </c>
      <c r="T213" s="229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30" t="s">
        <v>132</v>
      </c>
      <c r="AT213" s="230" t="s">
        <v>128</v>
      </c>
      <c r="AU213" s="230" t="s">
        <v>86</v>
      </c>
      <c r="AY213" s="16" t="s">
        <v>125</v>
      </c>
      <c r="BE213" s="231">
        <f>IF(N213="základní",J213,0)</f>
        <v>0</v>
      </c>
      <c r="BF213" s="231">
        <f>IF(N213="snížená",J213,0)</f>
        <v>0</v>
      </c>
      <c r="BG213" s="231">
        <f>IF(N213="zákl. přenesená",J213,0)</f>
        <v>0</v>
      </c>
      <c r="BH213" s="231">
        <f>IF(N213="sníž. přenesená",J213,0)</f>
        <v>0</v>
      </c>
      <c r="BI213" s="231">
        <f>IF(N213="nulová",J213,0)</f>
        <v>0</v>
      </c>
      <c r="BJ213" s="16" t="s">
        <v>8</v>
      </c>
      <c r="BK213" s="231">
        <f>ROUND(I213*H213,0)</f>
        <v>0</v>
      </c>
      <c r="BL213" s="16" t="s">
        <v>132</v>
      </c>
      <c r="BM213" s="230" t="s">
        <v>759</v>
      </c>
    </row>
    <row r="214" s="13" customFormat="1">
      <c r="A214" s="13"/>
      <c r="B214" s="232"/>
      <c r="C214" s="233"/>
      <c r="D214" s="234" t="s">
        <v>134</v>
      </c>
      <c r="E214" s="235" t="s">
        <v>1</v>
      </c>
      <c r="F214" s="236" t="s">
        <v>713</v>
      </c>
      <c r="G214" s="233"/>
      <c r="H214" s="237">
        <v>165</v>
      </c>
      <c r="I214" s="238"/>
      <c r="J214" s="233"/>
      <c r="K214" s="233"/>
      <c r="L214" s="239"/>
      <c r="M214" s="240"/>
      <c r="N214" s="241"/>
      <c r="O214" s="241"/>
      <c r="P214" s="241"/>
      <c r="Q214" s="241"/>
      <c r="R214" s="241"/>
      <c r="S214" s="241"/>
      <c r="T214" s="242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3" t="s">
        <v>134</v>
      </c>
      <c r="AU214" s="243" t="s">
        <v>86</v>
      </c>
      <c r="AV214" s="13" t="s">
        <v>86</v>
      </c>
      <c r="AW214" s="13" t="s">
        <v>32</v>
      </c>
      <c r="AX214" s="13" t="s">
        <v>77</v>
      </c>
      <c r="AY214" s="243" t="s">
        <v>125</v>
      </c>
    </row>
    <row r="215" s="2" customFormat="1" ht="21.75" customHeight="1">
      <c r="A215" s="37"/>
      <c r="B215" s="38"/>
      <c r="C215" s="218" t="s">
        <v>332</v>
      </c>
      <c r="D215" s="218" t="s">
        <v>128</v>
      </c>
      <c r="E215" s="219" t="s">
        <v>760</v>
      </c>
      <c r="F215" s="220" t="s">
        <v>761</v>
      </c>
      <c r="G215" s="221" t="s">
        <v>138</v>
      </c>
      <c r="H215" s="222">
        <v>70</v>
      </c>
      <c r="I215" s="223"/>
      <c r="J215" s="224">
        <f>ROUND(I215*H215,0)</f>
        <v>0</v>
      </c>
      <c r="K215" s="225"/>
      <c r="L215" s="43"/>
      <c r="M215" s="226" t="s">
        <v>1</v>
      </c>
      <c r="N215" s="227" t="s">
        <v>42</v>
      </c>
      <c r="O215" s="90"/>
      <c r="P215" s="228">
        <f>O215*H215</f>
        <v>0</v>
      </c>
      <c r="Q215" s="228">
        <v>0</v>
      </c>
      <c r="R215" s="228">
        <f>Q215*H215</f>
        <v>0</v>
      </c>
      <c r="S215" s="228">
        <v>0</v>
      </c>
      <c r="T215" s="229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30" t="s">
        <v>132</v>
      </c>
      <c r="AT215" s="230" t="s">
        <v>128</v>
      </c>
      <c r="AU215" s="230" t="s">
        <v>86</v>
      </c>
      <c r="AY215" s="16" t="s">
        <v>125</v>
      </c>
      <c r="BE215" s="231">
        <f>IF(N215="základní",J215,0)</f>
        <v>0</v>
      </c>
      <c r="BF215" s="231">
        <f>IF(N215="snížená",J215,0)</f>
        <v>0</v>
      </c>
      <c r="BG215" s="231">
        <f>IF(N215="zákl. přenesená",J215,0)</f>
        <v>0</v>
      </c>
      <c r="BH215" s="231">
        <f>IF(N215="sníž. přenesená",J215,0)</f>
        <v>0</v>
      </c>
      <c r="BI215" s="231">
        <f>IF(N215="nulová",J215,0)</f>
        <v>0</v>
      </c>
      <c r="BJ215" s="16" t="s">
        <v>8</v>
      </c>
      <c r="BK215" s="231">
        <f>ROUND(I215*H215,0)</f>
        <v>0</v>
      </c>
      <c r="BL215" s="16" t="s">
        <v>132</v>
      </c>
      <c r="BM215" s="230" t="s">
        <v>762</v>
      </c>
    </row>
    <row r="216" s="13" customFormat="1">
      <c r="A216" s="13"/>
      <c r="B216" s="232"/>
      <c r="C216" s="233"/>
      <c r="D216" s="234" t="s">
        <v>134</v>
      </c>
      <c r="E216" s="235" t="s">
        <v>1</v>
      </c>
      <c r="F216" s="236" t="s">
        <v>706</v>
      </c>
      <c r="G216" s="233"/>
      <c r="H216" s="237">
        <v>70</v>
      </c>
      <c r="I216" s="238"/>
      <c r="J216" s="233"/>
      <c r="K216" s="233"/>
      <c r="L216" s="239"/>
      <c r="M216" s="240"/>
      <c r="N216" s="241"/>
      <c r="O216" s="241"/>
      <c r="P216" s="241"/>
      <c r="Q216" s="241"/>
      <c r="R216" s="241"/>
      <c r="S216" s="241"/>
      <c r="T216" s="24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3" t="s">
        <v>134</v>
      </c>
      <c r="AU216" s="243" t="s">
        <v>86</v>
      </c>
      <c r="AV216" s="13" t="s">
        <v>86</v>
      </c>
      <c r="AW216" s="13" t="s">
        <v>32</v>
      </c>
      <c r="AX216" s="13" t="s">
        <v>77</v>
      </c>
      <c r="AY216" s="243" t="s">
        <v>125</v>
      </c>
    </row>
    <row r="217" s="2" customFormat="1" ht="33" customHeight="1">
      <c r="A217" s="37"/>
      <c r="B217" s="38"/>
      <c r="C217" s="218" t="s">
        <v>336</v>
      </c>
      <c r="D217" s="218" t="s">
        <v>128</v>
      </c>
      <c r="E217" s="219" t="s">
        <v>763</v>
      </c>
      <c r="F217" s="220" t="s">
        <v>764</v>
      </c>
      <c r="G217" s="221" t="s">
        <v>138</v>
      </c>
      <c r="H217" s="222">
        <v>44.899999999999999</v>
      </c>
      <c r="I217" s="223"/>
      <c r="J217" s="224">
        <f>ROUND(I217*H217,0)</f>
        <v>0</v>
      </c>
      <c r="K217" s="225"/>
      <c r="L217" s="43"/>
      <c r="M217" s="226" t="s">
        <v>1</v>
      </c>
      <c r="N217" s="227" t="s">
        <v>42</v>
      </c>
      <c r="O217" s="90"/>
      <c r="P217" s="228">
        <f>O217*H217</f>
        <v>0</v>
      </c>
      <c r="Q217" s="228">
        <v>0</v>
      </c>
      <c r="R217" s="228">
        <f>Q217*H217</f>
        <v>0</v>
      </c>
      <c r="S217" s="228">
        <v>0</v>
      </c>
      <c r="T217" s="229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30" t="s">
        <v>132</v>
      </c>
      <c r="AT217" s="230" t="s">
        <v>128</v>
      </c>
      <c r="AU217" s="230" t="s">
        <v>86</v>
      </c>
      <c r="AY217" s="16" t="s">
        <v>125</v>
      </c>
      <c r="BE217" s="231">
        <f>IF(N217="základní",J217,0)</f>
        <v>0</v>
      </c>
      <c r="BF217" s="231">
        <f>IF(N217="snížená",J217,0)</f>
        <v>0</v>
      </c>
      <c r="BG217" s="231">
        <f>IF(N217="zákl. přenesená",J217,0)</f>
        <v>0</v>
      </c>
      <c r="BH217" s="231">
        <f>IF(N217="sníž. přenesená",J217,0)</f>
        <v>0</v>
      </c>
      <c r="BI217" s="231">
        <f>IF(N217="nulová",J217,0)</f>
        <v>0</v>
      </c>
      <c r="BJ217" s="16" t="s">
        <v>8</v>
      </c>
      <c r="BK217" s="231">
        <f>ROUND(I217*H217,0)</f>
        <v>0</v>
      </c>
      <c r="BL217" s="16" t="s">
        <v>132</v>
      </c>
      <c r="BM217" s="230" t="s">
        <v>765</v>
      </c>
    </row>
    <row r="218" s="13" customFormat="1">
      <c r="A218" s="13"/>
      <c r="B218" s="232"/>
      <c r="C218" s="233"/>
      <c r="D218" s="234" t="s">
        <v>134</v>
      </c>
      <c r="E218" s="235" t="s">
        <v>1</v>
      </c>
      <c r="F218" s="236" t="s">
        <v>706</v>
      </c>
      <c r="G218" s="233"/>
      <c r="H218" s="237">
        <v>70</v>
      </c>
      <c r="I218" s="238"/>
      <c r="J218" s="233"/>
      <c r="K218" s="233"/>
      <c r="L218" s="239"/>
      <c r="M218" s="240"/>
      <c r="N218" s="241"/>
      <c r="O218" s="241"/>
      <c r="P218" s="241"/>
      <c r="Q218" s="241"/>
      <c r="R218" s="241"/>
      <c r="S218" s="241"/>
      <c r="T218" s="24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3" t="s">
        <v>134</v>
      </c>
      <c r="AU218" s="243" t="s">
        <v>86</v>
      </c>
      <c r="AV218" s="13" t="s">
        <v>86</v>
      </c>
      <c r="AW218" s="13" t="s">
        <v>32</v>
      </c>
      <c r="AX218" s="13" t="s">
        <v>77</v>
      </c>
      <c r="AY218" s="243" t="s">
        <v>125</v>
      </c>
    </row>
    <row r="219" s="13" customFormat="1">
      <c r="A219" s="13"/>
      <c r="B219" s="232"/>
      <c r="C219" s="233"/>
      <c r="D219" s="234" t="s">
        <v>134</v>
      </c>
      <c r="E219" s="235" t="s">
        <v>1</v>
      </c>
      <c r="F219" s="236" t="s">
        <v>766</v>
      </c>
      <c r="G219" s="233"/>
      <c r="H219" s="237">
        <v>-25.100000000000001</v>
      </c>
      <c r="I219" s="238"/>
      <c r="J219" s="233"/>
      <c r="K219" s="233"/>
      <c r="L219" s="239"/>
      <c r="M219" s="240"/>
      <c r="N219" s="241"/>
      <c r="O219" s="241"/>
      <c r="P219" s="241"/>
      <c r="Q219" s="241"/>
      <c r="R219" s="241"/>
      <c r="S219" s="241"/>
      <c r="T219" s="242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3" t="s">
        <v>134</v>
      </c>
      <c r="AU219" s="243" t="s">
        <v>86</v>
      </c>
      <c r="AV219" s="13" t="s">
        <v>86</v>
      </c>
      <c r="AW219" s="13" t="s">
        <v>32</v>
      </c>
      <c r="AX219" s="13" t="s">
        <v>77</v>
      </c>
      <c r="AY219" s="243" t="s">
        <v>125</v>
      </c>
    </row>
    <row r="220" s="2" customFormat="1" ht="33" customHeight="1">
      <c r="A220" s="37"/>
      <c r="B220" s="38"/>
      <c r="C220" s="218" t="s">
        <v>343</v>
      </c>
      <c r="D220" s="218" t="s">
        <v>128</v>
      </c>
      <c r="E220" s="219" t="s">
        <v>767</v>
      </c>
      <c r="F220" s="220" t="s">
        <v>768</v>
      </c>
      <c r="G220" s="221" t="s">
        <v>138</v>
      </c>
      <c r="H220" s="222">
        <v>25.100000000000001</v>
      </c>
      <c r="I220" s="223"/>
      <c r="J220" s="224">
        <f>ROUND(I220*H220,0)</f>
        <v>0</v>
      </c>
      <c r="K220" s="225"/>
      <c r="L220" s="43"/>
      <c r="M220" s="226" t="s">
        <v>1</v>
      </c>
      <c r="N220" s="227" t="s">
        <v>42</v>
      </c>
      <c r="O220" s="90"/>
      <c r="P220" s="228">
        <f>O220*H220</f>
        <v>0</v>
      </c>
      <c r="Q220" s="228">
        <v>0</v>
      </c>
      <c r="R220" s="228">
        <f>Q220*H220</f>
        <v>0</v>
      </c>
      <c r="S220" s="228">
        <v>0</v>
      </c>
      <c r="T220" s="229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30" t="s">
        <v>132</v>
      </c>
      <c r="AT220" s="230" t="s">
        <v>128</v>
      </c>
      <c r="AU220" s="230" t="s">
        <v>86</v>
      </c>
      <c r="AY220" s="16" t="s">
        <v>125</v>
      </c>
      <c r="BE220" s="231">
        <f>IF(N220="základní",J220,0)</f>
        <v>0</v>
      </c>
      <c r="BF220" s="231">
        <f>IF(N220="snížená",J220,0)</f>
        <v>0</v>
      </c>
      <c r="BG220" s="231">
        <f>IF(N220="zákl. přenesená",J220,0)</f>
        <v>0</v>
      </c>
      <c r="BH220" s="231">
        <f>IF(N220="sníž. přenesená",J220,0)</f>
        <v>0</v>
      </c>
      <c r="BI220" s="231">
        <f>IF(N220="nulová",J220,0)</f>
        <v>0</v>
      </c>
      <c r="BJ220" s="16" t="s">
        <v>8</v>
      </c>
      <c r="BK220" s="231">
        <f>ROUND(I220*H220,0)</f>
        <v>0</v>
      </c>
      <c r="BL220" s="16" t="s">
        <v>132</v>
      </c>
      <c r="BM220" s="230" t="s">
        <v>769</v>
      </c>
    </row>
    <row r="221" s="13" customFormat="1">
      <c r="A221" s="13"/>
      <c r="B221" s="232"/>
      <c r="C221" s="233"/>
      <c r="D221" s="234" t="s">
        <v>134</v>
      </c>
      <c r="E221" s="235" t="s">
        <v>1</v>
      </c>
      <c r="F221" s="236" t="s">
        <v>770</v>
      </c>
      <c r="G221" s="233"/>
      <c r="H221" s="237">
        <v>25.100000000000001</v>
      </c>
      <c r="I221" s="238"/>
      <c r="J221" s="233"/>
      <c r="K221" s="233"/>
      <c r="L221" s="239"/>
      <c r="M221" s="240"/>
      <c r="N221" s="241"/>
      <c r="O221" s="241"/>
      <c r="P221" s="241"/>
      <c r="Q221" s="241"/>
      <c r="R221" s="241"/>
      <c r="S221" s="241"/>
      <c r="T221" s="24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3" t="s">
        <v>134</v>
      </c>
      <c r="AU221" s="243" t="s">
        <v>86</v>
      </c>
      <c r="AV221" s="13" t="s">
        <v>86</v>
      </c>
      <c r="AW221" s="13" t="s">
        <v>32</v>
      </c>
      <c r="AX221" s="13" t="s">
        <v>8</v>
      </c>
      <c r="AY221" s="243" t="s">
        <v>125</v>
      </c>
    </row>
    <row r="222" s="2" customFormat="1" ht="21.75" customHeight="1">
      <c r="A222" s="37"/>
      <c r="B222" s="38"/>
      <c r="C222" s="218" t="s">
        <v>348</v>
      </c>
      <c r="D222" s="218" t="s">
        <v>128</v>
      </c>
      <c r="E222" s="219" t="s">
        <v>771</v>
      </c>
      <c r="F222" s="220" t="s">
        <v>772</v>
      </c>
      <c r="G222" s="221" t="s">
        <v>138</v>
      </c>
      <c r="H222" s="222">
        <v>70</v>
      </c>
      <c r="I222" s="223"/>
      <c r="J222" s="224">
        <f>ROUND(I222*H222,0)</f>
        <v>0</v>
      </c>
      <c r="K222" s="225"/>
      <c r="L222" s="43"/>
      <c r="M222" s="226" t="s">
        <v>1</v>
      </c>
      <c r="N222" s="227" t="s">
        <v>42</v>
      </c>
      <c r="O222" s="90"/>
      <c r="P222" s="228">
        <f>O222*H222</f>
        <v>0</v>
      </c>
      <c r="Q222" s="228">
        <v>0</v>
      </c>
      <c r="R222" s="228">
        <f>Q222*H222</f>
        <v>0</v>
      </c>
      <c r="S222" s="228">
        <v>0</v>
      </c>
      <c r="T222" s="229">
        <f>S222*H222</f>
        <v>0</v>
      </c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R222" s="230" t="s">
        <v>132</v>
      </c>
      <c r="AT222" s="230" t="s">
        <v>128</v>
      </c>
      <c r="AU222" s="230" t="s">
        <v>86</v>
      </c>
      <c r="AY222" s="16" t="s">
        <v>125</v>
      </c>
      <c r="BE222" s="231">
        <f>IF(N222="základní",J222,0)</f>
        <v>0</v>
      </c>
      <c r="BF222" s="231">
        <f>IF(N222="snížená",J222,0)</f>
        <v>0</v>
      </c>
      <c r="BG222" s="231">
        <f>IF(N222="zákl. přenesená",J222,0)</f>
        <v>0</v>
      </c>
      <c r="BH222" s="231">
        <f>IF(N222="sníž. přenesená",J222,0)</f>
        <v>0</v>
      </c>
      <c r="BI222" s="231">
        <f>IF(N222="nulová",J222,0)</f>
        <v>0</v>
      </c>
      <c r="BJ222" s="16" t="s">
        <v>8</v>
      </c>
      <c r="BK222" s="231">
        <f>ROUND(I222*H222,0)</f>
        <v>0</v>
      </c>
      <c r="BL222" s="16" t="s">
        <v>132</v>
      </c>
      <c r="BM222" s="230" t="s">
        <v>773</v>
      </c>
    </row>
    <row r="223" s="13" customFormat="1">
      <c r="A223" s="13"/>
      <c r="B223" s="232"/>
      <c r="C223" s="233"/>
      <c r="D223" s="234" t="s">
        <v>134</v>
      </c>
      <c r="E223" s="235" t="s">
        <v>1</v>
      </c>
      <c r="F223" s="236" t="s">
        <v>706</v>
      </c>
      <c r="G223" s="233"/>
      <c r="H223" s="237">
        <v>70</v>
      </c>
      <c r="I223" s="238"/>
      <c r="J223" s="233"/>
      <c r="K223" s="233"/>
      <c r="L223" s="239"/>
      <c r="M223" s="240"/>
      <c r="N223" s="241"/>
      <c r="O223" s="241"/>
      <c r="P223" s="241"/>
      <c r="Q223" s="241"/>
      <c r="R223" s="241"/>
      <c r="S223" s="241"/>
      <c r="T223" s="24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3" t="s">
        <v>134</v>
      </c>
      <c r="AU223" s="243" t="s">
        <v>86</v>
      </c>
      <c r="AV223" s="13" t="s">
        <v>86</v>
      </c>
      <c r="AW223" s="13" t="s">
        <v>32</v>
      </c>
      <c r="AX223" s="13" t="s">
        <v>77</v>
      </c>
      <c r="AY223" s="243" t="s">
        <v>125</v>
      </c>
    </row>
    <row r="224" s="2" customFormat="1" ht="33" customHeight="1">
      <c r="A224" s="37"/>
      <c r="B224" s="38"/>
      <c r="C224" s="218" t="s">
        <v>352</v>
      </c>
      <c r="D224" s="218" t="s">
        <v>128</v>
      </c>
      <c r="E224" s="219" t="s">
        <v>774</v>
      </c>
      <c r="F224" s="220" t="s">
        <v>775</v>
      </c>
      <c r="G224" s="221" t="s">
        <v>138</v>
      </c>
      <c r="H224" s="222">
        <v>70</v>
      </c>
      <c r="I224" s="223"/>
      <c r="J224" s="224">
        <f>ROUND(I224*H224,0)</f>
        <v>0</v>
      </c>
      <c r="K224" s="225"/>
      <c r="L224" s="43"/>
      <c r="M224" s="226" t="s">
        <v>1</v>
      </c>
      <c r="N224" s="227" t="s">
        <v>42</v>
      </c>
      <c r="O224" s="90"/>
      <c r="P224" s="228">
        <f>O224*H224</f>
        <v>0</v>
      </c>
      <c r="Q224" s="228">
        <v>0</v>
      </c>
      <c r="R224" s="228">
        <f>Q224*H224</f>
        <v>0</v>
      </c>
      <c r="S224" s="228">
        <v>0</v>
      </c>
      <c r="T224" s="229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30" t="s">
        <v>132</v>
      </c>
      <c r="AT224" s="230" t="s">
        <v>128</v>
      </c>
      <c r="AU224" s="230" t="s">
        <v>86</v>
      </c>
      <c r="AY224" s="16" t="s">
        <v>125</v>
      </c>
      <c r="BE224" s="231">
        <f>IF(N224="základní",J224,0)</f>
        <v>0</v>
      </c>
      <c r="BF224" s="231">
        <f>IF(N224="snížená",J224,0)</f>
        <v>0</v>
      </c>
      <c r="BG224" s="231">
        <f>IF(N224="zákl. přenesená",J224,0)</f>
        <v>0</v>
      </c>
      <c r="BH224" s="231">
        <f>IF(N224="sníž. přenesená",J224,0)</f>
        <v>0</v>
      </c>
      <c r="BI224" s="231">
        <f>IF(N224="nulová",J224,0)</f>
        <v>0</v>
      </c>
      <c r="BJ224" s="16" t="s">
        <v>8</v>
      </c>
      <c r="BK224" s="231">
        <f>ROUND(I224*H224,0)</f>
        <v>0</v>
      </c>
      <c r="BL224" s="16" t="s">
        <v>132</v>
      </c>
      <c r="BM224" s="230" t="s">
        <v>776</v>
      </c>
    </row>
    <row r="225" s="13" customFormat="1">
      <c r="A225" s="13"/>
      <c r="B225" s="232"/>
      <c r="C225" s="233"/>
      <c r="D225" s="234" t="s">
        <v>134</v>
      </c>
      <c r="E225" s="235" t="s">
        <v>1</v>
      </c>
      <c r="F225" s="236" t="s">
        <v>706</v>
      </c>
      <c r="G225" s="233"/>
      <c r="H225" s="237">
        <v>70</v>
      </c>
      <c r="I225" s="238"/>
      <c r="J225" s="233"/>
      <c r="K225" s="233"/>
      <c r="L225" s="239"/>
      <c r="M225" s="240"/>
      <c r="N225" s="241"/>
      <c r="O225" s="241"/>
      <c r="P225" s="241"/>
      <c r="Q225" s="241"/>
      <c r="R225" s="241"/>
      <c r="S225" s="241"/>
      <c r="T225" s="242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3" t="s">
        <v>134</v>
      </c>
      <c r="AU225" s="243" t="s">
        <v>86</v>
      </c>
      <c r="AV225" s="13" t="s">
        <v>86</v>
      </c>
      <c r="AW225" s="13" t="s">
        <v>32</v>
      </c>
      <c r="AX225" s="13" t="s">
        <v>77</v>
      </c>
      <c r="AY225" s="243" t="s">
        <v>125</v>
      </c>
    </row>
    <row r="226" s="2" customFormat="1" ht="33" customHeight="1">
      <c r="A226" s="37"/>
      <c r="B226" s="38"/>
      <c r="C226" s="218" t="s">
        <v>357</v>
      </c>
      <c r="D226" s="218" t="s">
        <v>128</v>
      </c>
      <c r="E226" s="219" t="s">
        <v>777</v>
      </c>
      <c r="F226" s="220" t="s">
        <v>778</v>
      </c>
      <c r="G226" s="221" t="s">
        <v>138</v>
      </c>
      <c r="H226" s="222">
        <v>165</v>
      </c>
      <c r="I226" s="223"/>
      <c r="J226" s="224">
        <f>ROUND(I226*H226,0)</f>
        <v>0</v>
      </c>
      <c r="K226" s="225"/>
      <c r="L226" s="43"/>
      <c r="M226" s="226" t="s">
        <v>1</v>
      </c>
      <c r="N226" s="227" t="s">
        <v>42</v>
      </c>
      <c r="O226" s="90"/>
      <c r="P226" s="228">
        <f>O226*H226</f>
        <v>0</v>
      </c>
      <c r="Q226" s="228">
        <v>0.089219999999999994</v>
      </c>
      <c r="R226" s="228">
        <f>Q226*H226</f>
        <v>14.721299999999999</v>
      </c>
      <c r="S226" s="228">
        <v>0</v>
      </c>
      <c r="T226" s="229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30" t="s">
        <v>132</v>
      </c>
      <c r="AT226" s="230" t="s">
        <v>128</v>
      </c>
      <c r="AU226" s="230" t="s">
        <v>86</v>
      </c>
      <c r="AY226" s="16" t="s">
        <v>125</v>
      </c>
      <c r="BE226" s="231">
        <f>IF(N226="základní",J226,0)</f>
        <v>0</v>
      </c>
      <c r="BF226" s="231">
        <f>IF(N226="snížená",J226,0)</f>
        <v>0</v>
      </c>
      <c r="BG226" s="231">
        <f>IF(N226="zákl. přenesená",J226,0)</f>
        <v>0</v>
      </c>
      <c r="BH226" s="231">
        <f>IF(N226="sníž. přenesená",J226,0)</f>
        <v>0</v>
      </c>
      <c r="BI226" s="231">
        <f>IF(N226="nulová",J226,0)</f>
        <v>0</v>
      </c>
      <c r="BJ226" s="16" t="s">
        <v>8</v>
      </c>
      <c r="BK226" s="231">
        <f>ROUND(I226*H226,0)</f>
        <v>0</v>
      </c>
      <c r="BL226" s="16" t="s">
        <v>132</v>
      </c>
      <c r="BM226" s="230" t="s">
        <v>779</v>
      </c>
    </row>
    <row r="227" s="13" customFormat="1">
      <c r="A227" s="13"/>
      <c r="B227" s="232"/>
      <c r="C227" s="233"/>
      <c r="D227" s="234" t="s">
        <v>134</v>
      </c>
      <c r="E227" s="235" t="s">
        <v>1</v>
      </c>
      <c r="F227" s="236" t="s">
        <v>713</v>
      </c>
      <c r="G227" s="233"/>
      <c r="H227" s="237">
        <v>165</v>
      </c>
      <c r="I227" s="238"/>
      <c r="J227" s="233"/>
      <c r="K227" s="233"/>
      <c r="L227" s="239"/>
      <c r="M227" s="240"/>
      <c r="N227" s="241"/>
      <c r="O227" s="241"/>
      <c r="P227" s="241"/>
      <c r="Q227" s="241"/>
      <c r="R227" s="241"/>
      <c r="S227" s="241"/>
      <c r="T227" s="24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3" t="s">
        <v>134</v>
      </c>
      <c r="AU227" s="243" t="s">
        <v>86</v>
      </c>
      <c r="AV227" s="13" t="s">
        <v>86</v>
      </c>
      <c r="AW227" s="13" t="s">
        <v>32</v>
      </c>
      <c r="AX227" s="13" t="s">
        <v>77</v>
      </c>
      <c r="AY227" s="243" t="s">
        <v>125</v>
      </c>
    </row>
    <row r="228" s="2" customFormat="1" ht="16.5" customHeight="1">
      <c r="A228" s="37"/>
      <c r="B228" s="38"/>
      <c r="C228" s="254" t="s">
        <v>363</v>
      </c>
      <c r="D228" s="254" t="s">
        <v>170</v>
      </c>
      <c r="E228" s="255" t="s">
        <v>780</v>
      </c>
      <c r="F228" s="256" t="s">
        <v>781</v>
      </c>
      <c r="G228" s="257" t="s">
        <v>138</v>
      </c>
      <c r="H228" s="258">
        <v>168.30000000000001</v>
      </c>
      <c r="I228" s="259"/>
      <c r="J228" s="260">
        <f>ROUND(I228*H228,0)</f>
        <v>0</v>
      </c>
      <c r="K228" s="261"/>
      <c r="L228" s="262"/>
      <c r="M228" s="263" t="s">
        <v>1</v>
      </c>
      <c r="N228" s="264" t="s">
        <v>42</v>
      </c>
      <c r="O228" s="90"/>
      <c r="P228" s="228">
        <f>O228*H228</f>
        <v>0</v>
      </c>
      <c r="Q228" s="228">
        <v>0.113</v>
      </c>
      <c r="R228" s="228">
        <f>Q228*H228</f>
        <v>19.017900000000001</v>
      </c>
      <c r="S228" s="228">
        <v>0</v>
      </c>
      <c r="T228" s="229">
        <f>S228*H228</f>
        <v>0</v>
      </c>
      <c r="U228" s="37"/>
      <c r="V228" s="37"/>
      <c r="W228" s="37"/>
      <c r="X228" s="37"/>
      <c r="Y228" s="37"/>
      <c r="Z228" s="37"/>
      <c r="AA228" s="37"/>
      <c r="AB228" s="37"/>
      <c r="AC228" s="37"/>
      <c r="AD228" s="37"/>
      <c r="AE228" s="37"/>
      <c r="AR228" s="230" t="s">
        <v>173</v>
      </c>
      <c r="AT228" s="230" t="s">
        <v>170</v>
      </c>
      <c r="AU228" s="230" t="s">
        <v>86</v>
      </c>
      <c r="AY228" s="16" t="s">
        <v>125</v>
      </c>
      <c r="BE228" s="231">
        <f>IF(N228="základní",J228,0)</f>
        <v>0</v>
      </c>
      <c r="BF228" s="231">
        <f>IF(N228="snížená",J228,0)</f>
        <v>0</v>
      </c>
      <c r="BG228" s="231">
        <f>IF(N228="zákl. přenesená",J228,0)</f>
        <v>0</v>
      </c>
      <c r="BH228" s="231">
        <f>IF(N228="sníž. přenesená",J228,0)</f>
        <v>0</v>
      </c>
      <c r="BI228" s="231">
        <f>IF(N228="nulová",J228,0)</f>
        <v>0</v>
      </c>
      <c r="BJ228" s="16" t="s">
        <v>8</v>
      </c>
      <c r="BK228" s="231">
        <f>ROUND(I228*H228,0)</f>
        <v>0</v>
      </c>
      <c r="BL228" s="16" t="s">
        <v>132</v>
      </c>
      <c r="BM228" s="230" t="s">
        <v>782</v>
      </c>
    </row>
    <row r="229" s="13" customFormat="1">
      <c r="A229" s="13"/>
      <c r="B229" s="232"/>
      <c r="C229" s="233"/>
      <c r="D229" s="234" t="s">
        <v>134</v>
      </c>
      <c r="E229" s="235" t="s">
        <v>1</v>
      </c>
      <c r="F229" s="236" t="s">
        <v>783</v>
      </c>
      <c r="G229" s="233"/>
      <c r="H229" s="237">
        <v>165</v>
      </c>
      <c r="I229" s="238"/>
      <c r="J229" s="233"/>
      <c r="K229" s="233"/>
      <c r="L229" s="239"/>
      <c r="M229" s="240"/>
      <c r="N229" s="241"/>
      <c r="O229" s="241"/>
      <c r="P229" s="241"/>
      <c r="Q229" s="241"/>
      <c r="R229" s="241"/>
      <c r="S229" s="241"/>
      <c r="T229" s="242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3" t="s">
        <v>134</v>
      </c>
      <c r="AU229" s="243" t="s">
        <v>86</v>
      </c>
      <c r="AV229" s="13" t="s">
        <v>86</v>
      </c>
      <c r="AW229" s="13" t="s">
        <v>32</v>
      </c>
      <c r="AX229" s="13" t="s">
        <v>8</v>
      </c>
      <c r="AY229" s="243" t="s">
        <v>125</v>
      </c>
    </row>
    <row r="230" s="13" customFormat="1">
      <c r="A230" s="13"/>
      <c r="B230" s="232"/>
      <c r="C230" s="233"/>
      <c r="D230" s="234" t="s">
        <v>134</v>
      </c>
      <c r="E230" s="233"/>
      <c r="F230" s="236" t="s">
        <v>784</v>
      </c>
      <c r="G230" s="233"/>
      <c r="H230" s="237">
        <v>168.30000000000001</v>
      </c>
      <c r="I230" s="238"/>
      <c r="J230" s="233"/>
      <c r="K230" s="233"/>
      <c r="L230" s="239"/>
      <c r="M230" s="240"/>
      <c r="N230" s="241"/>
      <c r="O230" s="241"/>
      <c r="P230" s="241"/>
      <c r="Q230" s="241"/>
      <c r="R230" s="241"/>
      <c r="S230" s="241"/>
      <c r="T230" s="242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3" t="s">
        <v>134</v>
      </c>
      <c r="AU230" s="243" t="s">
        <v>86</v>
      </c>
      <c r="AV230" s="13" t="s">
        <v>86</v>
      </c>
      <c r="AW230" s="13" t="s">
        <v>4</v>
      </c>
      <c r="AX230" s="13" t="s">
        <v>8</v>
      </c>
      <c r="AY230" s="243" t="s">
        <v>125</v>
      </c>
    </row>
    <row r="231" s="12" customFormat="1" ht="22.8" customHeight="1">
      <c r="A231" s="12"/>
      <c r="B231" s="202"/>
      <c r="C231" s="203"/>
      <c r="D231" s="204" t="s">
        <v>76</v>
      </c>
      <c r="E231" s="216" t="s">
        <v>126</v>
      </c>
      <c r="F231" s="216" t="s">
        <v>127</v>
      </c>
      <c r="G231" s="203"/>
      <c r="H231" s="203"/>
      <c r="I231" s="206"/>
      <c r="J231" s="217">
        <f>BK231</f>
        <v>0</v>
      </c>
      <c r="K231" s="203"/>
      <c r="L231" s="208"/>
      <c r="M231" s="209"/>
      <c r="N231" s="210"/>
      <c r="O231" s="210"/>
      <c r="P231" s="211">
        <f>SUM(P232:P245)</f>
        <v>0</v>
      </c>
      <c r="Q231" s="210"/>
      <c r="R231" s="211">
        <f>SUM(R232:R245)</f>
        <v>26.981850529999996</v>
      </c>
      <c r="S231" s="210"/>
      <c r="T231" s="212">
        <f>SUM(T232:T245)</f>
        <v>0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3" t="s">
        <v>8</v>
      </c>
      <c r="AT231" s="214" t="s">
        <v>76</v>
      </c>
      <c r="AU231" s="214" t="s">
        <v>8</v>
      </c>
      <c r="AY231" s="213" t="s">
        <v>125</v>
      </c>
      <c r="BK231" s="215">
        <f>SUM(BK232:BK245)</f>
        <v>0</v>
      </c>
    </row>
    <row r="232" s="2" customFormat="1" ht="33" customHeight="1">
      <c r="A232" s="37"/>
      <c r="B232" s="38"/>
      <c r="C232" s="218" t="s">
        <v>371</v>
      </c>
      <c r="D232" s="218" t="s">
        <v>128</v>
      </c>
      <c r="E232" s="219" t="s">
        <v>785</v>
      </c>
      <c r="F232" s="220" t="s">
        <v>786</v>
      </c>
      <c r="G232" s="221" t="s">
        <v>291</v>
      </c>
      <c r="H232" s="222">
        <v>2.8239999999999998</v>
      </c>
      <c r="I232" s="223"/>
      <c r="J232" s="224">
        <f>ROUND(I232*H232,0)</f>
        <v>0</v>
      </c>
      <c r="K232" s="225"/>
      <c r="L232" s="43"/>
      <c r="M232" s="226" t="s">
        <v>1</v>
      </c>
      <c r="N232" s="227" t="s">
        <v>42</v>
      </c>
      <c r="O232" s="90"/>
      <c r="P232" s="228">
        <f>O232*H232</f>
        <v>0</v>
      </c>
      <c r="Q232" s="228">
        <v>2.5018699999999998</v>
      </c>
      <c r="R232" s="228">
        <f>Q232*H232</f>
        <v>7.0652808799999987</v>
      </c>
      <c r="S232" s="228">
        <v>0</v>
      </c>
      <c r="T232" s="229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30" t="s">
        <v>132</v>
      </c>
      <c r="AT232" s="230" t="s">
        <v>128</v>
      </c>
      <c r="AU232" s="230" t="s">
        <v>86</v>
      </c>
      <c r="AY232" s="16" t="s">
        <v>125</v>
      </c>
      <c r="BE232" s="231">
        <f>IF(N232="základní",J232,0)</f>
        <v>0</v>
      </c>
      <c r="BF232" s="231">
        <f>IF(N232="snížená",J232,0)</f>
        <v>0</v>
      </c>
      <c r="BG232" s="231">
        <f>IF(N232="zákl. přenesená",J232,0)</f>
        <v>0</v>
      </c>
      <c r="BH232" s="231">
        <f>IF(N232="sníž. přenesená",J232,0)</f>
        <v>0</v>
      </c>
      <c r="BI232" s="231">
        <f>IF(N232="nulová",J232,0)</f>
        <v>0</v>
      </c>
      <c r="BJ232" s="16" t="s">
        <v>8</v>
      </c>
      <c r="BK232" s="231">
        <f>ROUND(I232*H232,0)</f>
        <v>0</v>
      </c>
      <c r="BL232" s="16" t="s">
        <v>132</v>
      </c>
      <c r="BM232" s="230" t="s">
        <v>787</v>
      </c>
    </row>
    <row r="233" s="13" customFormat="1">
      <c r="A233" s="13"/>
      <c r="B233" s="232"/>
      <c r="C233" s="233"/>
      <c r="D233" s="234" t="s">
        <v>134</v>
      </c>
      <c r="E233" s="235" t="s">
        <v>1</v>
      </c>
      <c r="F233" s="236" t="s">
        <v>788</v>
      </c>
      <c r="G233" s="233"/>
      <c r="H233" s="237">
        <v>2.8239999999999998</v>
      </c>
      <c r="I233" s="238"/>
      <c r="J233" s="233"/>
      <c r="K233" s="233"/>
      <c r="L233" s="239"/>
      <c r="M233" s="240"/>
      <c r="N233" s="241"/>
      <c r="O233" s="241"/>
      <c r="P233" s="241"/>
      <c r="Q233" s="241"/>
      <c r="R233" s="241"/>
      <c r="S233" s="241"/>
      <c r="T233" s="24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3" t="s">
        <v>134</v>
      </c>
      <c r="AU233" s="243" t="s">
        <v>86</v>
      </c>
      <c r="AV233" s="13" t="s">
        <v>86</v>
      </c>
      <c r="AW233" s="13" t="s">
        <v>32</v>
      </c>
      <c r="AX233" s="13" t="s">
        <v>77</v>
      </c>
      <c r="AY233" s="243" t="s">
        <v>125</v>
      </c>
    </row>
    <row r="234" s="2" customFormat="1" ht="24.15" customHeight="1">
      <c r="A234" s="37"/>
      <c r="B234" s="38"/>
      <c r="C234" s="218" t="s">
        <v>376</v>
      </c>
      <c r="D234" s="218" t="s">
        <v>128</v>
      </c>
      <c r="E234" s="219" t="s">
        <v>789</v>
      </c>
      <c r="F234" s="220" t="s">
        <v>790</v>
      </c>
      <c r="G234" s="221" t="s">
        <v>291</v>
      </c>
      <c r="H234" s="222">
        <v>2.8239999999999998</v>
      </c>
      <c r="I234" s="223"/>
      <c r="J234" s="224">
        <f>ROUND(I234*H234,0)</f>
        <v>0</v>
      </c>
      <c r="K234" s="225"/>
      <c r="L234" s="43"/>
      <c r="M234" s="226" t="s">
        <v>1</v>
      </c>
      <c r="N234" s="227" t="s">
        <v>42</v>
      </c>
      <c r="O234" s="90"/>
      <c r="P234" s="228">
        <f>O234*H234</f>
        <v>0</v>
      </c>
      <c r="Q234" s="228">
        <v>0</v>
      </c>
      <c r="R234" s="228">
        <f>Q234*H234</f>
        <v>0</v>
      </c>
      <c r="S234" s="228">
        <v>0</v>
      </c>
      <c r="T234" s="229">
        <f>S234*H234</f>
        <v>0</v>
      </c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R234" s="230" t="s">
        <v>132</v>
      </c>
      <c r="AT234" s="230" t="s">
        <v>128</v>
      </c>
      <c r="AU234" s="230" t="s">
        <v>86</v>
      </c>
      <c r="AY234" s="16" t="s">
        <v>125</v>
      </c>
      <c r="BE234" s="231">
        <f>IF(N234="základní",J234,0)</f>
        <v>0</v>
      </c>
      <c r="BF234" s="231">
        <f>IF(N234="snížená",J234,0)</f>
        <v>0</v>
      </c>
      <c r="BG234" s="231">
        <f>IF(N234="zákl. přenesená",J234,0)</f>
        <v>0</v>
      </c>
      <c r="BH234" s="231">
        <f>IF(N234="sníž. přenesená",J234,0)</f>
        <v>0</v>
      </c>
      <c r="BI234" s="231">
        <f>IF(N234="nulová",J234,0)</f>
        <v>0</v>
      </c>
      <c r="BJ234" s="16" t="s">
        <v>8</v>
      </c>
      <c r="BK234" s="231">
        <f>ROUND(I234*H234,0)</f>
        <v>0</v>
      </c>
      <c r="BL234" s="16" t="s">
        <v>132</v>
      </c>
      <c r="BM234" s="230" t="s">
        <v>791</v>
      </c>
    </row>
    <row r="235" s="2" customFormat="1" ht="24.15" customHeight="1">
      <c r="A235" s="37"/>
      <c r="B235" s="38"/>
      <c r="C235" s="218" t="s">
        <v>380</v>
      </c>
      <c r="D235" s="218" t="s">
        <v>128</v>
      </c>
      <c r="E235" s="219" t="s">
        <v>792</v>
      </c>
      <c r="F235" s="220" t="s">
        <v>793</v>
      </c>
      <c r="G235" s="221" t="s">
        <v>291</v>
      </c>
      <c r="H235" s="222">
        <v>2.8239999999999998</v>
      </c>
      <c r="I235" s="223"/>
      <c r="J235" s="224">
        <f>ROUND(I235*H235,0)</f>
        <v>0</v>
      </c>
      <c r="K235" s="225"/>
      <c r="L235" s="43"/>
      <c r="M235" s="226" t="s">
        <v>1</v>
      </c>
      <c r="N235" s="227" t="s">
        <v>42</v>
      </c>
      <c r="O235" s="90"/>
      <c r="P235" s="228">
        <f>O235*H235</f>
        <v>0</v>
      </c>
      <c r="Q235" s="228">
        <v>0</v>
      </c>
      <c r="R235" s="228">
        <f>Q235*H235</f>
        <v>0</v>
      </c>
      <c r="S235" s="228">
        <v>0</v>
      </c>
      <c r="T235" s="229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230" t="s">
        <v>132</v>
      </c>
      <c r="AT235" s="230" t="s">
        <v>128</v>
      </c>
      <c r="AU235" s="230" t="s">
        <v>86</v>
      </c>
      <c r="AY235" s="16" t="s">
        <v>125</v>
      </c>
      <c r="BE235" s="231">
        <f>IF(N235="základní",J235,0)</f>
        <v>0</v>
      </c>
      <c r="BF235" s="231">
        <f>IF(N235="snížená",J235,0)</f>
        <v>0</v>
      </c>
      <c r="BG235" s="231">
        <f>IF(N235="zákl. přenesená",J235,0)</f>
        <v>0</v>
      </c>
      <c r="BH235" s="231">
        <f>IF(N235="sníž. přenesená",J235,0)</f>
        <v>0</v>
      </c>
      <c r="BI235" s="231">
        <f>IF(N235="nulová",J235,0)</f>
        <v>0</v>
      </c>
      <c r="BJ235" s="16" t="s">
        <v>8</v>
      </c>
      <c r="BK235" s="231">
        <f>ROUND(I235*H235,0)</f>
        <v>0</v>
      </c>
      <c r="BL235" s="16" t="s">
        <v>132</v>
      </c>
      <c r="BM235" s="230" t="s">
        <v>794</v>
      </c>
    </row>
    <row r="236" s="2" customFormat="1" ht="16.5" customHeight="1">
      <c r="A236" s="37"/>
      <c r="B236" s="38"/>
      <c r="C236" s="218" t="s">
        <v>386</v>
      </c>
      <c r="D236" s="218" t="s">
        <v>128</v>
      </c>
      <c r="E236" s="219" t="s">
        <v>795</v>
      </c>
      <c r="F236" s="220" t="s">
        <v>796</v>
      </c>
      <c r="G236" s="221" t="s">
        <v>138</v>
      </c>
      <c r="H236" s="222">
        <v>1.575</v>
      </c>
      <c r="I236" s="223"/>
      <c r="J236" s="224">
        <f>ROUND(I236*H236,0)</f>
        <v>0</v>
      </c>
      <c r="K236" s="225"/>
      <c r="L236" s="43"/>
      <c r="M236" s="226" t="s">
        <v>1</v>
      </c>
      <c r="N236" s="227" t="s">
        <v>42</v>
      </c>
      <c r="O236" s="90"/>
      <c r="P236" s="228">
        <f>O236*H236</f>
        <v>0</v>
      </c>
      <c r="Q236" s="228">
        <v>0.013520000000000001</v>
      </c>
      <c r="R236" s="228">
        <f>Q236*H236</f>
        <v>0.021294</v>
      </c>
      <c r="S236" s="228">
        <v>0</v>
      </c>
      <c r="T236" s="229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30" t="s">
        <v>132</v>
      </c>
      <c r="AT236" s="230" t="s">
        <v>128</v>
      </c>
      <c r="AU236" s="230" t="s">
        <v>86</v>
      </c>
      <c r="AY236" s="16" t="s">
        <v>125</v>
      </c>
      <c r="BE236" s="231">
        <f>IF(N236="základní",J236,0)</f>
        <v>0</v>
      </c>
      <c r="BF236" s="231">
        <f>IF(N236="snížená",J236,0)</f>
        <v>0</v>
      </c>
      <c r="BG236" s="231">
        <f>IF(N236="zákl. přenesená",J236,0)</f>
        <v>0</v>
      </c>
      <c r="BH236" s="231">
        <f>IF(N236="sníž. přenesená",J236,0)</f>
        <v>0</v>
      </c>
      <c r="BI236" s="231">
        <f>IF(N236="nulová",J236,0)</f>
        <v>0</v>
      </c>
      <c r="BJ236" s="16" t="s">
        <v>8</v>
      </c>
      <c r="BK236" s="231">
        <f>ROUND(I236*H236,0)</f>
        <v>0</v>
      </c>
      <c r="BL236" s="16" t="s">
        <v>132</v>
      </c>
      <c r="BM236" s="230" t="s">
        <v>797</v>
      </c>
    </row>
    <row r="237" s="13" customFormat="1">
      <c r="A237" s="13"/>
      <c r="B237" s="232"/>
      <c r="C237" s="233"/>
      <c r="D237" s="234" t="s">
        <v>134</v>
      </c>
      <c r="E237" s="235" t="s">
        <v>1</v>
      </c>
      <c r="F237" s="236" t="s">
        <v>798</v>
      </c>
      <c r="G237" s="233"/>
      <c r="H237" s="237">
        <v>1.575</v>
      </c>
      <c r="I237" s="238"/>
      <c r="J237" s="233"/>
      <c r="K237" s="233"/>
      <c r="L237" s="239"/>
      <c r="M237" s="240"/>
      <c r="N237" s="241"/>
      <c r="O237" s="241"/>
      <c r="P237" s="241"/>
      <c r="Q237" s="241"/>
      <c r="R237" s="241"/>
      <c r="S237" s="241"/>
      <c r="T237" s="24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3" t="s">
        <v>134</v>
      </c>
      <c r="AU237" s="243" t="s">
        <v>86</v>
      </c>
      <c r="AV237" s="13" t="s">
        <v>86</v>
      </c>
      <c r="AW237" s="13" t="s">
        <v>32</v>
      </c>
      <c r="AX237" s="13" t="s">
        <v>77</v>
      </c>
      <c r="AY237" s="243" t="s">
        <v>125</v>
      </c>
    </row>
    <row r="238" s="2" customFormat="1" ht="16.5" customHeight="1">
      <c r="A238" s="37"/>
      <c r="B238" s="38"/>
      <c r="C238" s="218" t="s">
        <v>390</v>
      </c>
      <c r="D238" s="218" t="s">
        <v>128</v>
      </c>
      <c r="E238" s="219" t="s">
        <v>799</v>
      </c>
      <c r="F238" s="220" t="s">
        <v>800</v>
      </c>
      <c r="G238" s="221" t="s">
        <v>138</v>
      </c>
      <c r="H238" s="222">
        <v>1.575</v>
      </c>
      <c r="I238" s="223"/>
      <c r="J238" s="224">
        <f>ROUND(I238*H238,0)</f>
        <v>0</v>
      </c>
      <c r="K238" s="225"/>
      <c r="L238" s="43"/>
      <c r="M238" s="226" t="s">
        <v>1</v>
      </c>
      <c r="N238" s="227" t="s">
        <v>42</v>
      </c>
      <c r="O238" s="90"/>
      <c r="P238" s="228">
        <f>O238*H238</f>
        <v>0</v>
      </c>
      <c r="Q238" s="228">
        <v>0</v>
      </c>
      <c r="R238" s="228">
        <f>Q238*H238</f>
        <v>0</v>
      </c>
      <c r="S238" s="228">
        <v>0</v>
      </c>
      <c r="T238" s="229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230" t="s">
        <v>132</v>
      </c>
      <c r="AT238" s="230" t="s">
        <v>128</v>
      </c>
      <c r="AU238" s="230" t="s">
        <v>86</v>
      </c>
      <c r="AY238" s="16" t="s">
        <v>125</v>
      </c>
      <c r="BE238" s="231">
        <f>IF(N238="základní",J238,0)</f>
        <v>0</v>
      </c>
      <c r="BF238" s="231">
        <f>IF(N238="snížená",J238,0)</f>
        <v>0</v>
      </c>
      <c r="BG238" s="231">
        <f>IF(N238="zákl. přenesená",J238,0)</f>
        <v>0</v>
      </c>
      <c r="BH238" s="231">
        <f>IF(N238="sníž. přenesená",J238,0)</f>
        <v>0</v>
      </c>
      <c r="BI238" s="231">
        <f>IF(N238="nulová",J238,0)</f>
        <v>0</v>
      </c>
      <c r="BJ238" s="16" t="s">
        <v>8</v>
      </c>
      <c r="BK238" s="231">
        <f>ROUND(I238*H238,0)</f>
        <v>0</v>
      </c>
      <c r="BL238" s="16" t="s">
        <v>132</v>
      </c>
      <c r="BM238" s="230" t="s">
        <v>801</v>
      </c>
    </row>
    <row r="239" s="2" customFormat="1" ht="24.15" customHeight="1">
      <c r="A239" s="37"/>
      <c r="B239" s="38"/>
      <c r="C239" s="218" t="s">
        <v>395</v>
      </c>
      <c r="D239" s="218" t="s">
        <v>128</v>
      </c>
      <c r="E239" s="219" t="s">
        <v>802</v>
      </c>
      <c r="F239" s="220" t="s">
        <v>803</v>
      </c>
      <c r="G239" s="221" t="s">
        <v>291</v>
      </c>
      <c r="H239" s="222">
        <v>3.7679999999999998</v>
      </c>
      <c r="I239" s="223"/>
      <c r="J239" s="224">
        <f>ROUND(I239*H239,0)</f>
        <v>0</v>
      </c>
      <c r="K239" s="225"/>
      <c r="L239" s="43"/>
      <c r="M239" s="226" t="s">
        <v>1</v>
      </c>
      <c r="N239" s="227" t="s">
        <v>42</v>
      </c>
      <c r="O239" s="90"/>
      <c r="P239" s="228">
        <f>O239*H239</f>
        <v>0</v>
      </c>
      <c r="Q239" s="228">
        <v>2.1600000000000001</v>
      </c>
      <c r="R239" s="228">
        <f>Q239*H239</f>
        <v>8.1388800000000003</v>
      </c>
      <c r="S239" s="228">
        <v>0</v>
      </c>
      <c r="T239" s="229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30" t="s">
        <v>132</v>
      </c>
      <c r="AT239" s="230" t="s">
        <v>128</v>
      </c>
      <c r="AU239" s="230" t="s">
        <v>86</v>
      </c>
      <c r="AY239" s="16" t="s">
        <v>125</v>
      </c>
      <c r="BE239" s="231">
        <f>IF(N239="základní",J239,0)</f>
        <v>0</v>
      </c>
      <c r="BF239" s="231">
        <f>IF(N239="snížená",J239,0)</f>
        <v>0</v>
      </c>
      <c r="BG239" s="231">
        <f>IF(N239="zákl. přenesená",J239,0)</f>
        <v>0</v>
      </c>
      <c r="BH239" s="231">
        <f>IF(N239="sníž. přenesená",J239,0)</f>
        <v>0</v>
      </c>
      <c r="BI239" s="231">
        <f>IF(N239="nulová",J239,0)</f>
        <v>0</v>
      </c>
      <c r="BJ239" s="16" t="s">
        <v>8</v>
      </c>
      <c r="BK239" s="231">
        <f>ROUND(I239*H239,0)</f>
        <v>0</v>
      </c>
      <c r="BL239" s="16" t="s">
        <v>132</v>
      </c>
      <c r="BM239" s="230" t="s">
        <v>804</v>
      </c>
    </row>
    <row r="240" s="14" customFormat="1">
      <c r="A240" s="14"/>
      <c r="B240" s="244"/>
      <c r="C240" s="245"/>
      <c r="D240" s="234" t="s">
        <v>134</v>
      </c>
      <c r="E240" s="246" t="s">
        <v>1</v>
      </c>
      <c r="F240" s="247" t="s">
        <v>805</v>
      </c>
      <c r="G240" s="245"/>
      <c r="H240" s="246" t="s">
        <v>1</v>
      </c>
      <c r="I240" s="248"/>
      <c r="J240" s="245"/>
      <c r="K240" s="245"/>
      <c r="L240" s="249"/>
      <c r="M240" s="250"/>
      <c r="N240" s="251"/>
      <c r="O240" s="251"/>
      <c r="P240" s="251"/>
      <c r="Q240" s="251"/>
      <c r="R240" s="251"/>
      <c r="S240" s="251"/>
      <c r="T240" s="252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3" t="s">
        <v>134</v>
      </c>
      <c r="AU240" s="253" t="s">
        <v>86</v>
      </c>
      <c r="AV240" s="14" t="s">
        <v>8</v>
      </c>
      <c r="AW240" s="14" t="s">
        <v>32</v>
      </c>
      <c r="AX240" s="14" t="s">
        <v>77</v>
      </c>
      <c r="AY240" s="253" t="s">
        <v>125</v>
      </c>
    </row>
    <row r="241" s="13" customFormat="1">
      <c r="A241" s="13"/>
      <c r="B241" s="232"/>
      <c r="C241" s="233"/>
      <c r="D241" s="234" t="s">
        <v>134</v>
      </c>
      <c r="E241" s="235" t="s">
        <v>1</v>
      </c>
      <c r="F241" s="236" t="s">
        <v>806</v>
      </c>
      <c r="G241" s="233"/>
      <c r="H241" s="237">
        <v>3.7679999999999998</v>
      </c>
      <c r="I241" s="238"/>
      <c r="J241" s="233"/>
      <c r="K241" s="233"/>
      <c r="L241" s="239"/>
      <c r="M241" s="240"/>
      <c r="N241" s="241"/>
      <c r="O241" s="241"/>
      <c r="P241" s="241"/>
      <c r="Q241" s="241"/>
      <c r="R241" s="241"/>
      <c r="S241" s="241"/>
      <c r="T241" s="24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3" t="s">
        <v>134</v>
      </c>
      <c r="AU241" s="243" t="s">
        <v>86</v>
      </c>
      <c r="AV241" s="13" t="s">
        <v>86</v>
      </c>
      <c r="AW241" s="13" t="s">
        <v>32</v>
      </c>
      <c r="AX241" s="13" t="s">
        <v>77</v>
      </c>
      <c r="AY241" s="243" t="s">
        <v>125</v>
      </c>
    </row>
    <row r="242" s="2" customFormat="1" ht="21.75" customHeight="1">
      <c r="A242" s="37"/>
      <c r="B242" s="38"/>
      <c r="C242" s="218" t="s">
        <v>399</v>
      </c>
      <c r="D242" s="218" t="s">
        <v>128</v>
      </c>
      <c r="E242" s="219" t="s">
        <v>807</v>
      </c>
      <c r="F242" s="220" t="s">
        <v>808</v>
      </c>
      <c r="G242" s="221" t="s">
        <v>138</v>
      </c>
      <c r="H242" s="222">
        <v>25.122</v>
      </c>
      <c r="I242" s="223"/>
      <c r="J242" s="224">
        <f>ROUND(I242*H242,0)</f>
        <v>0</v>
      </c>
      <c r="K242" s="225"/>
      <c r="L242" s="43"/>
      <c r="M242" s="226" t="s">
        <v>1</v>
      </c>
      <c r="N242" s="227" t="s">
        <v>42</v>
      </c>
      <c r="O242" s="90"/>
      <c r="P242" s="228">
        <f>O242*H242</f>
        <v>0</v>
      </c>
      <c r="Q242" s="228">
        <v>0.1837</v>
      </c>
      <c r="R242" s="228">
        <f>Q242*H242</f>
        <v>4.6149114000000004</v>
      </c>
      <c r="S242" s="228">
        <v>0</v>
      </c>
      <c r="T242" s="229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30" t="s">
        <v>132</v>
      </c>
      <c r="AT242" s="230" t="s">
        <v>128</v>
      </c>
      <c r="AU242" s="230" t="s">
        <v>86</v>
      </c>
      <c r="AY242" s="16" t="s">
        <v>125</v>
      </c>
      <c r="BE242" s="231">
        <f>IF(N242="základní",J242,0)</f>
        <v>0</v>
      </c>
      <c r="BF242" s="231">
        <f>IF(N242="snížená",J242,0)</f>
        <v>0</v>
      </c>
      <c r="BG242" s="231">
        <f>IF(N242="zákl. přenesená",J242,0)</f>
        <v>0</v>
      </c>
      <c r="BH242" s="231">
        <f>IF(N242="sníž. přenesená",J242,0)</f>
        <v>0</v>
      </c>
      <c r="BI242" s="231">
        <f>IF(N242="nulová",J242,0)</f>
        <v>0</v>
      </c>
      <c r="BJ242" s="16" t="s">
        <v>8</v>
      </c>
      <c r="BK242" s="231">
        <f>ROUND(I242*H242,0)</f>
        <v>0</v>
      </c>
      <c r="BL242" s="16" t="s">
        <v>132</v>
      </c>
      <c r="BM242" s="230" t="s">
        <v>809</v>
      </c>
    </row>
    <row r="243" s="13" customFormat="1">
      <c r="A243" s="13"/>
      <c r="B243" s="232"/>
      <c r="C243" s="233"/>
      <c r="D243" s="234" t="s">
        <v>134</v>
      </c>
      <c r="E243" s="235" t="s">
        <v>1</v>
      </c>
      <c r="F243" s="236" t="s">
        <v>810</v>
      </c>
      <c r="G243" s="233"/>
      <c r="H243" s="237">
        <v>25.122</v>
      </c>
      <c r="I243" s="238"/>
      <c r="J243" s="233"/>
      <c r="K243" s="233"/>
      <c r="L243" s="239"/>
      <c r="M243" s="240"/>
      <c r="N243" s="241"/>
      <c r="O243" s="241"/>
      <c r="P243" s="241"/>
      <c r="Q243" s="241"/>
      <c r="R243" s="241"/>
      <c r="S243" s="241"/>
      <c r="T243" s="24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3" t="s">
        <v>134</v>
      </c>
      <c r="AU243" s="243" t="s">
        <v>86</v>
      </c>
      <c r="AV243" s="13" t="s">
        <v>86</v>
      </c>
      <c r="AW243" s="13" t="s">
        <v>32</v>
      </c>
      <c r="AX243" s="13" t="s">
        <v>77</v>
      </c>
      <c r="AY243" s="243" t="s">
        <v>125</v>
      </c>
    </row>
    <row r="244" s="2" customFormat="1" ht="24.15" customHeight="1">
      <c r="A244" s="37"/>
      <c r="B244" s="38"/>
      <c r="C244" s="218" t="s">
        <v>403</v>
      </c>
      <c r="D244" s="218" t="s">
        <v>128</v>
      </c>
      <c r="E244" s="219" t="s">
        <v>811</v>
      </c>
      <c r="F244" s="220" t="s">
        <v>812</v>
      </c>
      <c r="G244" s="221" t="s">
        <v>138</v>
      </c>
      <c r="H244" s="222">
        <v>23.524999999999999</v>
      </c>
      <c r="I244" s="223"/>
      <c r="J244" s="224">
        <f>ROUND(I244*H244,0)</f>
        <v>0</v>
      </c>
      <c r="K244" s="225"/>
      <c r="L244" s="43"/>
      <c r="M244" s="226" t="s">
        <v>1</v>
      </c>
      <c r="N244" s="227" t="s">
        <v>42</v>
      </c>
      <c r="O244" s="90"/>
      <c r="P244" s="228">
        <f>O244*H244</f>
        <v>0</v>
      </c>
      <c r="Q244" s="228">
        <v>0.30357000000000001</v>
      </c>
      <c r="R244" s="228">
        <f>Q244*H244</f>
        <v>7.1414842499999995</v>
      </c>
      <c r="S244" s="228">
        <v>0</v>
      </c>
      <c r="T244" s="229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230" t="s">
        <v>132</v>
      </c>
      <c r="AT244" s="230" t="s">
        <v>128</v>
      </c>
      <c r="AU244" s="230" t="s">
        <v>86</v>
      </c>
      <c r="AY244" s="16" t="s">
        <v>125</v>
      </c>
      <c r="BE244" s="231">
        <f>IF(N244="základní",J244,0)</f>
        <v>0</v>
      </c>
      <c r="BF244" s="231">
        <f>IF(N244="snížená",J244,0)</f>
        <v>0</v>
      </c>
      <c r="BG244" s="231">
        <f>IF(N244="zákl. přenesená",J244,0)</f>
        <v>0</v>
      </c>
      <c r="BH244" s="231">
        <f>IF(N244="sníž. přenesená",J244,0)</f>
        <v>0</v>
      </c>
      <c r="BI244" s="231">
        <f>IF(N244="nulová",J244,0)</f>
        <v>0</v>
      </c>
      <c r="BJ244" s="16" t="s">
        <v>8</v>
      </c>
      <c r="BK244" s="231">
        <f>ROUND(I244*H244,0)</f>
        <v>0</v>
      </c>
      <c r="BL244" s="16" t="s">
        <v>132</v>
      </c>
      <c r="BM244" s="230" t="s">
        <v>813</v>
      </c>
    </row>
    <row r="245" s="13" customFormat="1">
      <c r="A245" s="13"/>
      <c r="B245" s="232"/>
      <c r="C245" s="233"/>
      <c r="D245" s="234" t="s">
        <v>134</v>
      </c>
      <c r="E245" s="235" t="s">
        <v>1</v>
      </c>
      <c r="F245" s="236" t="s">
        <v>814</v>
      </c>
      <c r="G245" s="233"/>
      <c r="H245" s="237">
        <v>23.524999999999999</v>
      </c>
      <c r="I245" s="238"/>
      <c r="J245" s="233"/>
      <c r="K245" s="233"/>
      <c r="L245" s="239"/>
      <c r="M245" s="240"/>
      <c r="N245" s="241"/>
      <c r="O245" s="241"/>
      <c r="P245" s="241"/>
      <c r="Q245" s="241"/>
      <c r="R245" s="241"/>
      <c r="S245" s="241"/>
      <c r="T245" s="242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3" t="s">
        <v>134</v>
      </c>
      <c r="AU245" s="243" t="s">
        <v>86</v>
      </c>
      <c r="AV245" s="13" t="s">
        <v>86</v>
      </c>
      <c r="AW245" s="13" t="s">
        <v>32</v>
      </c>
      <c r="AX245" s="13" t="s">
        <v>77</v>
      </c>
      <c r="AY245" s="243" t="s">
        <v>125</v>
      </c>
    </row>
    <row r="246" s="12" customFormat="1" ht="22.8" customHeight="1">
      <c r="A246" s="12"/>
      <c r="B246" s="202"/>
      <c r="C246" s="203"/>
      <c r="D246" s="204" t="s">
        <v>76</v>
      </c>
      <c r="E246" s="216" t="s">
        <v>173</v>
      </c>
      <c r="F246" s="216" t="s">
        <v>815</v>
      </c>
      <c r="G246" s="203"/>
      <c r="H246" s="203"/>
      <c r="I246" s="206"/>
      <c r="J246" s="217">
        <f>BK246</f>
        <v>0</v>
      </c>
      <c r="K246" s="203"/>
      <c r="L246" s="208"/>
      <c r="M246" s="209"/>
      <c r="N246" s="210"/>
      <c r="O246" s="210"/>
      <c r="P246" s="211">
        <f>SUM(P247:P269)</f>
        <v>0</v>
      </c>
      <c r="Q246" s="210"/>
      <c r="R246" s="211">
        <f>SUM(R247:R269)</f>
        <v>0.38854949999999999</v>
      </c>
      <c r="S246" s="210"/>
      <c r="T246" s="212">
        <f>SUM(T247:T269)</f>
        <v>3.4095999999999997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3" t="s">
        <v>8</v>
      </c>
      <c r="AT246" s="214" t="s">
        <v>76</v>
      </c>
      <c r="AU246" s="214" t="s">
        <v>8</v>
      </c>
      <c r="AY246" s="213" t="s">
        <v>125</v>
      </c>
      <c r="BK246" s="215">
        <f>SUM(BK247:BK269)</f>
        <v>0</v>
      </c>
    </row>
    <row r="247" s="2" customFormat="1" ht="37.8" customHeight="1">
      <c r="A247" s="37"/>
      <c r="B247" s="38"/>
      <c r="C247" s="218" t="s">
        <v>408</v>
      </c>
      <c r="D247" s="218" t="s">
        <v>128</v>
      </c>
      <c r="E247" s="219" t="s">
        <v>816</v>
      </c>
      <c r="F247" s="220" t="s">
        <v>817</v>
      </c>
      <c r="G247" s="221" t="s">
        <v>131</v>
      </c>
      <c r="H247" s="222">
        <v>135</v>
      </c>
      <c r="I247" s="223"/>
      <c r="J247" s="224">
        <f>ROUND(I247*H247,0)</f>
        <v>0</v>
      </c>
      <c r="K247" s="225"/>
      <c r="L247" s="43"/>
      <c r="M247" s="226" t="s">
        <v>1</v>
      </c>
      <c r="N247" s="227" t="s">
        <v>42</v>
      </c>
      <c r="O247" s="90"/>
      <c r="P247" s="228">
        <f>O247*H247</f>
        <v>0</v>
      </c>
      <c r="Q247" s="228">
        <v>0</v>
      </c>
      <c r="R247" s="228">
        <f>Q247*H247</f>
        <v>0</v>
      </c>
      <c r="S247" s="228">
        <v>0</v>
      </c>
      <c r="T247" s="229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230" t="s">
        <v>132</v>
      </c>
      <c r="AT247" s="230" t="s">
        <v>128</v>
      </c>
      <c r="AU247" s="230" t="s">
        <v>86</v>
      </c>
      <c r="AY247" s="16" t="s">
        <v>125</v>
      </c>
      <c r="BE247" s="231">
        <f>IF(N247="základní",J247,0)</f>
        <v>0</v>
      </c>
      <c r="BF247" s="231">
        <f>IF(N247="snížená",J247,0)</f>
        <v>0</v>
      </c>
      <c r="BG247" s="231">
        <f>IF(N247="zákl. přenesená",J247,0)</f>
        <v>0</v>
      </c>
      <c r="BH247" s="231">
        <f>IF(N247="sníž. přenesená",J247,0)</f>
        <v>0</v>
      </c>
      <c r="BI247" s="231">
        <f>IF(N247="nulová",J247,0)</f>
        <v>0</v>
      </c>
      <c r="BJ247" s="16" t="s">
        <v>8</v>
      </c>
      <c r="BK247" s="231">
        <f>ROUND(I247*H247,0)</f>
        <v>0</v>
      </c>
      <c r="BL247" s="16" t="s">
        <v>132</v>
      </c>
      <c r="BM247" s="230" t="s">
        <v>818</v>
      </c>
    </row>
    <row r="248" s="13" customFormat="1">
      <c r="A248" s="13"/>
      <c r="B248" s="232"/>
      <c r="C248" s="233"/>
      <c r="D248" s="234" t="s">
        <v>134</v>
      </c>
      <c r="E248" s="235" t="s">
        <v>1</v>
      </c>
      <c r="F248" s="236" t="s">
        <v>819</v>
      </c>
      <c r="G248" s="233"/>
      <c r="H248" s="237">
        <v>135</v>
      </c>
      <c r="I248" s="238"/>
      <c r="J248" s="233"/>
      <c r="K248" s="233"/>
      <c r="L248" s="239"/>
      <c r="M248" s="240"/>
      <c r="N248" s="241"/>
      <c r="O248" s="241"/>
      <c r="P248" s="241"/>
      <c r="Q248" s="241"/>
      <c r="R248" s="241"/>
      <c r="S248" s="241"/>
      <c r="T248" s="24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3" t="s">
        <v>134</v>
      </c>
      <c r="AU248" s="243" t="s">
        <v>86</v>
      </c>
      <c r="AV248" s="13" t="s">
        <v>86</v>
      </c>
      <c r="AW248" s="13" t="s">
        <v>32</v>
      </c>
      <c r="AX248" s="13" t="s">
        <v>77</v>
      </c>
      <c r="AY248" s="243" t="s">
        <v>125</v>
      </c>
    </row>
    <row r="249" s="2" customFormat="1" ht="24.15" customHeight="1">
      <c r="A249" s="37"/>
      <c r="B249" s="38"/>
      <c r="C249" s="254" t="s">
        <v>413</v>
      </c>
      <c r="D249" s="254" t="s">
        <v>170</v>
      </c>
      <c r="E249" s="255" t="s">
        <v>820</v>
      </c>
      <c r="F249" s="256" t="s">
        <v>821</v>
      </c>
      <c r="G249" s="257" t="s">
        <v>131</v>
      </c>
      <c r="H249" s="258">
        <v>137.02500000000001</v>
      </c>
      <c r="I249" s="259"/>
      <c r="J249" s="260">
        <f>ROUND(I249*H249,0)</f>
        <v>0</v>
      </c>
      <c r="K249" s="261"/>
      <c r="L249" s="262"/>
      <c r="M249" s="263" t="s">
        <v>1</v>
      </c>
      <c r="N249" s="264" t="s">
        <v>42</v>
      </c>
      <c r="O249" s="90"/>
      <c r="P249" s="228">
        <f>O249*H249</f>
        <v>0</v>
      </c>
      <c r="Q249" s="228">
        <v>0.00158</v>
      </c>
      <c r="R249" s="228">
        <f>Q249*H249</f>
        <v>0.21649950000000001</v>
      </c>
      <c r="S249" s="228">
        <v>0</v>
      </c>
      <c r="T249" s="229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230" t="s">
        <v>173</v>
      </c>
      <c r="AT249" s="230" t="s">
        <v>170</v>
      </c>
      <c r="AU249" s="230" t="s">
        <v>86</v>
      </c>
      <c r="AY249" s="16" t="s">
        <v>125</v>
      </c>
      <c r="BE249" s="231">
        <f>IF(N249="základní",J249,0)</f>
        <v>0</v>
      </c>
      <c r="BF249" s="231">
        <f>IF(N249="snížená",J249,0)</f>
        <v>0</v>
      </c>
      <c r="BG249" s="231">
        <f>IF(N249="zákl. přenesená",J249,0)</f>
        <v>0</v>
      </c>
      <c r="BH249" s="231">
        <f>IF(N249="sníž. přenesená",J249,0)</f>
        <v>0</v>
      </c>
      <c r="BI249" s="231">
        <f>IF(N249="nulová",J249,0)</f>
        <v>0</v>
      </c>
      <c r="BJ249" s="16" t="s">
        <v>8</v>
      </c>
      <c r="BK249" s="231">
        <f>ROUND(I249*H249,0)</f>
        <v>0</v>
      </c>
      <c r="BL249" s="16" t="s">
        <v>132</v>
      </c>
      <c r="BM249" s="230" t="s">
        <v>822</v>
      </c>
    </row>
    <row r="250" s="13" customFormat="1">
      <c r="A250" s="13"/>
      <c r="B250" s="232"/>
      <c r="C250" s="233"/>
      <c r="D250" s="234" t="s">
        <v>134</v>
      </c>
      <c r="E250" s="235" t="s">
        <v>1</v>
      </c>
      <c r="F250" s="236" t="s">
        <v>823</v>
      </c>
      <c r="G250" s="233"/>
      <c r="H250" s="237">
        <v>135</v>
      </c>
      <c r="I250" s="238"/>
      <c r="J250" s="233"/>
      <c r="K250" s="233"/>
      <c r="L250" s="239"/>
      <c r="M250" s="240"/>
      <c r="N250" s="241"/>
      <c r="O250" s="241"/>
      <c r="P250" s="241"/>
      <c r="Q250" s="241"/>
      <c r="R250" s="241"/>
      <c r="S250" s="241"/>
      <c r="T250" s="242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3" t="s">
        <v>134</v>
      </c>
      <c r="AU250" s="243" t="s">
        <v>86</v>
      </c>
      <c r="AV250" s="13" t="s">
        <v>86</v>
      </c>
      <c r="AW250" s="13" t="s">
        <v>32</v>
      </c>
      <c r="AX250" s="13" t="s">
        <v>8</v>
      </c>
      <c r="AY250" s="243" t="s">
        <v>125</v>
      </c>
    </row>
    <row r="251" s="13" customFormat="1">
      <c r="A251" s="13"/>
      <c r="B251" s="232"/>
      <c r="C251" s="233"/>
      <c r="D251" s="234" t="s">
        <v>134</v>
      </c>
      <c r="E251" s="233"/>
      <c r="F251" s="236" t="s">
        <v>824</v>
      </c>
      <c r="G251" s="233"/>
      <c r="H251" s="237">
        <v>137.02500000000001</v>
      </c>
      <c r="I251" s="238"/>
      <c r="J251" s="233"/>
      <c r="K251" s="233"/>
      <c r="L251" s="239"/>
      <c r="M251" s="240"/>
      <c r="N251" s="241"/>
      <c r="O251" s="241"/>
      <c r="P251" s="241"/>
      <c r="Q251" s="241"/>
      <c r="R251" s="241"/>
      <c r="S251" s="241"/>
      <c r="T251" s="24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3" t="s">
        <v>134</v>
      </c>
      <c r="AU251" s="243" t="s">
        <v>86</v>
      </c>
      <c r="AV251" s="13" t="s">
        <v>86</v>
      </c>
      <c r="AW251" s="13" t="s">
        <v>4</v>
      </c>
      <c r="AX251" s="13" t="s">
        <v>8</v>
      </c>
      <c r="AY251" s="243" t="s">
        <v>125</v>
      </c>
    </row>
    <row r="252" s="2" customFormat="1" ht="16.5" customHeight="1">
      <c r="A252" s="37"/>
      <c r="B252" s="38"/>
      <c r="C252" s="218" t="s">
        <v>417</v>
      </c>
      <c r="D252" s="218" t="s">
        <v>128</v>
      </c>
      <c r="E252" s="219" t="s">
        <v>825</v>
      </c>
      <c r="F252" s="220" t="s">
        <v>826</v>
      </c>
      <c r="G252" s="221" t="s">
        <v>330</v>
      </c>
      <c r="H252" s="222">
        <v>5</v>
      </c>
      <c r="I252" s="223"/>
      <c r="J252" s="224">
        <f>ROUND(I252*H252,0)</f>
        <v>0</v>
      </c>
      <c r="K252" s="225"/>
      <c r="L252" s="43"/>
      <c r="M252" s="226" t="s">
        <v>1</v>
      </c>
      <c r="N252" s="227" t="s">
        <v>42</v>
      </c>
      <c r="O252" s="90"/>
      <c r="P252" s="228">
        <f>O252*H252</f>
        <v>0</v>
      </c>
      <c r="Q252" s="228">
        <v>0</v>
      </c>
      <c r="R252" s="228">
        <f>Q252*H252</f>
        <v>0</v>
      </c>
      <c r="S252" s="228">
        <v>0</v>
      </c>
      <c r="T252" s="229">
        <f>S252*H252</f>
        <v>0</v>
      </c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R252" s="230" t="s">
        <v>132</v>
      </c>
      <c r="AT252" s="230" t="s">
        <v>128</v>
      </c>
      <c r="AU252" s="230" t="s">
        <v>86</v>
      </c>
      <c r="AY252" s="16" t="s">
        <v>125</v>
      </c>
      <c r="BE252" s="231">
        <f>IF(N252="základní",J252,0)</f>
        <v>0</v>
      </c>
      <c r="BF252" s="231">
        <f>IF(N252="snížená",J252,0)</f>
        <v>0</v>
      </c>
      <c r="BG252" s="231">
        <f>IF(N252="zákl. přenesená",J252,0)</f>
        <v>0</v>
      </c>
      <c r="BH252" s="231">
        <f>IF(N252="sníž. přenesená",J252,0)</f>
        <v>0</v>
      </c>
      <c r="BI252" s="231">
        <f>IF(N252="nulová",J252,0)</f>
        <v>0</v>
      </c>
      <c r="BJ252" s="16" t="s">
        <v>8</v>
      </c>
      <c r="BK252" s="231">
        <f>ROUND(I252*H252,0)</f>
        <v>0</v>
      </c>
      <c r="BL252" s="16" t="s">
        <v>132</v>
      </c>
      <c r="BM252" s="230" t="s">
        <v>827</v>
      </c>
    </row>
    <row r="253" s="2" customFormat="1" ht="16.5" customHeight="1">
      <c r="A253" s="37"/>
      <c r="B253" s="38"/>
      <c r="C253" s="254" t="s">
        <v>421</v>
      </c>
      <c r="D253" s="254" t="s">
        <v>170</v>
      </c>
      <c r="E253" s="255" t="s">
        <v>828</v>
      </c>
      <c r="F253" s="256" t="s">
        <v>829</v>
      </c>
      <c r="G253" s="257" t="s">
        <v>330</v>
      </c>
      <c r="H253" s="258">
        <v>5</v>
      </c>
      <c r="I253" s="259"/>
      <c r="J253" s="260">
        <f>ROUND(I253*H253,0)</f>
        <v>0</v>
      </c>
      <c r="K253" s="261"/>
      <c r="L253" s="262"/>
      <c r="M253" s="263" t="s">
        <v>1</v>
      </c>
      <c r="N253" s="264" t="s">
        <v>42</v>
      </c>
      <c r="O253" s="90"/>
      <c r="P253" s="228">
        <f>O253*H253</f>
        <v>0</v>
      </c>
      <c r="Q253" s="228">
        <v>0.029499999999999998</v>
      </c>
      <c r="R253" s="228">
        <f>Q253*H253</f>
        <v>0.14749999999999999</v>
      </c>
      <c r="S253" s="228">
        <v>0</v>
      </c>
      <c r="T253" s="229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230" t="s">
        <v>173</v>
      </c>
      <c r="AT253" s="230" t="s">
        <v>170</v>
      </c>
      <c r="AU253" s="230" t="s">
        <v>86</v>
      </c>
      <c r="AY253" s="16" t="s">
        <v>125</v>
      </c>
      <c r="BE253" s="231">
        <f>IF(N253="základní",J253,0)</f>
        <v>0</v>
      </c>
      <c r="BF253" s="231">
        <f>IF(N253="snížená",J253,0)</f>
        <v>0</v>
      </c>
      <c r="BG253" s="231">
        <f>IF(N253="zákl. přenesená",J253,0)</f>
        <v>0</v>
      </c>
      <c r="BH253" s="231">
        <f>IF(N253="sníž. přenesená",J253,0)</f>
        <v>0</v>
      </c>
      <c r="BI253" s="231">
        <f>IF(N253="nulová",J253,0)</f>
        <v>0</v>
      </c>
      <c r="BJ253" s="16" t="s">
        <v>8</v>
      </c>
      <c r="BK253" s="231">
        <f>ROUND(I253*H253,0)</f>
        <v>0</v>
      </c>
      <c r="BL253" s="16" t="s">
        <v>132</v>
      </c>
      <c r="BM253" s="230" t="s">
        <v>830</v>
      </c>
    </row>
    <row r="254" s="2" customFormat="1" ht="24.15" customHeight="1">
      <c r="A254" s="37"/>
      <c r="B254" s="38"/>
      <c r="C254" s="218" t="s">
        <v>425</v>
      </c>
      <c r="D254" s="218" t="s">
        <v>128</v>
      </c>
      <c r="E254" s="219" t="s">
        <v>831</v>
      </c>
      <c r="F254" s="220" t="s">
        <v>832</v>
      </c>
      <c r="G254" s="221" t="s">
        <v>330</v>
      </c>
      <c r="H254" s="222">
        <v>9</v>
      </c>
      <c r="I254" s="223"/>
      <c r="J254" s="224">
        <f>ROUND(I254*H254,0)</f>
        <v>0</v>
      </c>
      <c r="K254" s="225"/>
      <c r="L254" s="43"/>
      <c r="M254" s="226" t="s">
        <v>1</v>
      </c>
      <c r="N254" s="227" t="s">
        <v>42</v>
      </c>
      <c r="O254" s="90"/>
      <c r="P254" s="228">
        <f>O254*H254</f>
        <v>0</v>
      </c>
      <c r="Q254" s="228">
        <v>0</v>
      </c>
      <c r="R254" s="228">
        <f>Q254*H254</f>
        <v>0</v>
      </c>
      <c r="S254" s="228">
        <v>0</v>
      </c>
      <c r="T254" s="229">
        <f>S254*H254</f>
        <v>0</v>
      </c>
      <c r="U254" s="37"/>
      <c r="V254" s="37"/>
      <c r="W254" s="37"/>
      <c r="X254" s="37"/>
      <c r="Y254" s="37"/>
      <c r="Z254" s="37"/>
      <c r="AA254" s="37"/>
      <c r="AB254" s="37"/>
      <c r="AC254" s="37"/>
      <c r="AD254" s="37"/>
      <c r="AE254" s="37"/>
      <c r="AR254" s="230" t="s">
        <v>132</v>
      </c>
      <c r="AT254" s="230" t="s">
        <v>128</v>
      </c>
      <c r="AU254" s="230" t="s">
        <v>86</v>
      </c>
      <c r="AY254" s="16" t="s">
        <v>125</v>
      </c>
      <c r="BE254" s="231">
        <f>IF(N254="základní",J254,0)</f>
        <v>0</v>
      </c>
      <c r="BF254" s="231">
        <f>IF(N254="snížená",J254,0)</f>
        <v>0</v>
      </c>
      <c r="BG254" s="231">
        <f>IF(N254="zákl. přenesená",J254,0)</f>
        <v>0</v>
      </c>
      <c r="BH254" s="231">
        <f>IF(N254="sníž. přenesená",J254,0)</f>
        <v>0</v>
      </c>
      <c r="BI254" s="231">
        <f>IF(N254="nulová",J254,0)</f>
        <v>0</v>
      </c>
      <c r="BJ254" s="16" t="s">
        <v>8</v>
      </c>
      <c r="BK254" s="231">
        <f>ROUND(I254*H254,0)</f>
        <v>0</v>
      </c>
      <c r="BL254" s="16" t="s">
        <v>132</v>
      </c>
      <c r="BM254" s="230" t="s">
        <v>833</v>
      </c>
    </row>
    <row r="255" s="13" customFormat="1">
      <c r="A255" s="13"/>
      <c r="B255" s="232"/>
      <c r="C255" s="233"/>
      <c r="D255" s="234" t="s">
        <v>134</v>
      </c>
      <c r="E255" s="235" t="s">
        <v>1</v>
      </c>
      <c r="F255" s="236" t="s">
        <v>834</v>
      </c>
      <c r="G255" s="233"/>
      <c r="H255" s="237">
        <v>9</v>
      </c>
      <c r="I255" s="238"/>
      <c r="J255" s="233"/>
      <c r="K255" s="233"/>
      <c r="L255" s="239"/>
      <c r="M255" s="240"/>
      <c r="N255" s="241"/>
      <c r="O255" s="241"/>
      <c r="P255" s="241"/>
      <c r="Q255" s="241"/>
      <c r="R255" s="241"/>
      <c r="S255" s="241"/>
      <c r="T255" s="24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3" t="s">
        <v>134</v>
      </c>
      <c r="AU255" s="243" t="s">
        <v>86</v>
      </c>
      <c r="AV255" s="13" t="s">
        <v>86</v>
      </c>
      <c r="AW255" s="13" t="s">
        <v>32</v>
      </c>
      <c r="AX255" s="13" t="s">
        <v>77</v>
      </c>
      <c r="AY255" s="243" t="s">
        <v>125</v>
      </c>
    </row>
    <row r="256" s="2" customFormat="1" ht="24.15" customHeight="1">
      <c r="A256" s="37"/>
      <c r="B256" s="38"/>
      <c r="C256" s="254" t="s">
        <v>430</v>
      </c>
      <c r="D256" s="254" t="s">
        <v>170</v>
      </c>
      <c r="E256" s="255" t="s">
        <v>835</v>
      </c>
      <c r="F256" s="256" t="s">
        <v>836</v>
      </c>
      <c r="G256" s="257" t="s">
        <v>330</v>
      </c>
      <c r="H256" s="258">
        <v>9</v>
      </c>
      <c r="I256" s="259"/>
      <c r="J256" s="260">
        <f>ROUND(I256*H256,0)</f>
        <v>0</v>
      </c>
      <c r="K256" s="261"/>
      <c r="L256" s="262"/>
      <c r="M256" s="263" t="s">
        <v>1</v>
      </c>
      <c r="N256" s="264" t="s">
        <v>42</v>
      </c>
      <c r="O256" s="90"/>
      <c r="P256" s="228">
        <f>O256*H256</f>
        <v>0</v>
      </c>
      <c r="Q256" s="228">
        <v>0.00069999999999999999</v>
      </c>
      <c r="R256" s="228">
        <f>Q256*H256</f>
        <v>0.0063</v>
      </c>
      <c r="S256" s="228">
        <v>0</v>
      </c>
      <c r="T256" s="229">
        <f>S256*H256</f>
        <v>0</v>
      </c>
      <c r="U256" s="37"/>
      <c r="V256" s="37"/>
      <c r="W256" s="37"/>
      <c r="X256" s="37"/>
      <c r="Y256" s="37"/>
      <c r="Z256" s="37"/>
      <c r="AA256" s="37"/>
      <c r="AB256" s="37"/>
      <c r="AC256" s="37"/>
      <c r="AD256" s="37"/>
      <c r="AE256" s="37"/>
      <c r="AR256" s="230" t="s">
        <v>173</v>
      </c>
      <c r="AT256" s="230" t="s">
        <v>170</v>
      </c>
      <c r="AU256" s="230" t="s">
        <v>86</v>
      </c>
      <c r="AY256" s="16" t="s">
        <v>125</v>
      </c>
      <c r="BE256" s="231">
        <f>IF(N256="základní",J256,0)</f>
        <v>0</v>
      </c>
      <c r="BF256" s="231">
        <f>IF(N256="snížená",J256,0)</f>
        <v>0</v>
      </c>
      <c r="BG256" s="231">
        <f>IF(N256="zákl. přenesená",J256,0)</f>
        <v>0</v>
      </c>
      <c r="BH256" s="231">
        <f>IF(N256="sníž. přenesená",J256,0)</f>
        <v>0</v>
      </c>
      <c r="BI256" s="231">
        <f>IF(N256="nulová",J256,0)</f>
        <v>0</v>
      </c>
      <c r="BJ256" s="16" t="s">
        <v>8</v>
      </c>
      <c r="BK256" s="231">
        <f>ROUND(I256*H256,0)</f>
        <v>0</v>
      </c>
      <c r="BL256" s="16" t="s">
        <v>132</v>
      </c>
      <c r="BM256" s="230" t="s">
        <v>837</v>
      </c>
    </row>
    <row r="257" s="2" customFormat="1" ht="24.15" customHeight="1">
      <c r="A257" s="37"/>
      <c r="B257" s="38"/>
      <c r="C257" s="218" t="s">
        <v>434</v>
      </c>
      <c r="D257" s="218" t="s">
        <v>128</v>
      </c>
      <c r="E257" s="219" t="s">
        <v>838</v>
      </c>
      <c r="F257" s="220" t="s">
        <v>839</v>
      </c>
      <c r="G257" s="221" t="s">
        <v>330</v>
      </c>
      <c r="H257" s="222">
        <v>6</v>
      </c>
      <c r="I257" s="223"/>
      <c r="J257" s="224">
        <f>ROUND(I257*H257,0)</f>
        <v>0</v>
      </c>
      <c r="K257" s="225"/>
      <c r="L257" s="43"/>
      <c r="M257" s="226" t="s">
        <v>1</v>
      </c>
      <c r="N257" s="227" t="s">
        <v>42</v>
      </c>
      <c r="O257" s="90"/>
      <c r="P257" s="228">
        <f>O257*H257</f>
        <v>0</v>
      </c>
      <c r="Q257" s="228">
        <v>0</v>
      </c>
      <c r="R257" s="228">
        <f>Q257*H257</f>
        <v>0</v>
      </c>
      <c r="S257" s="228">
        <v>0</v>
      </c>
      <c r="T257" s="229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230" t="s">
        <v>132</v>
      </c>
      <c r="AT257" s="230" t="s">
        <v>128</v>
      </c>
      <c r="AU257" s="230" t="s">
        <v>86</v>
      </c>
      <c r="AY257" s="16" t="s">
        <v>125</v>
      </c>
      <c r="BE257" s="231">
        <f>IF(N257="základní",J257,0)</f>
        <v>0</v>
      </c>
      <c r="BF257" s="231">
        <f>IF(N257="snížená",J257,0)</f>
        <v>0</v>
      </c>
      <c r="BG257" s="231">
        <f>IF(N257="zákl. přenesená",J257,0)</f>
        <v>0</v>
      </c>
      <c r="BH257" s="231">
        <f>IF(N257="sníž. přenesená",J257,0)</f>
        <v>0</v>
      </c>
      <c r="BI257" s="231">
        <f>IF(N257="nulová",J257,0)</f>
        <v>0</v>
      </c>
      <c r="BJ257" s="16" t="s">
        <v>8</v>
      </c>
      <c r="BK257" s="231">
        <f>ROUND(I257*H257,0)</f>
        <v>0</v>
      </c>
      <c r="BL257" s="16" t="s">
        <v>132</v>
      </c>
      <c r="BM257" s="230" t="s">
        <v>840</v>
      </c>
    </row>
    <row r="258" s="2" customFormat="1" ht="24.15" customHeight="1">
      <c r="A258" s="37"/>
      <c r="B258" s="38"/>
      <c r="C258" s="254" t="s">
        <v>438</v>
      </c>
      <c r="D258" s="254" t="s">
        <v>170</v>
      </c>
      <c r="E258" s="255" t="s">
        <v>841</v>
      </c>
      <c r="F258" s="256" t="s">
        <v>842</v>
      </c>
      <c r="G258" s="257" t="s">
        <v>330</v>
      </c>
      <c r="H258" s="258">
        <v>6</v>
      </c>
      <c r="I258" s="259"/>
      <c r="J258" s="260">
        <f>ROUND(I258*H258,0)</f>
        <v>0</v>
      </c>
      <c r="K258" s="261"/>
      <c r="L258" s="262"/>
      <c r="M258" s="263" t="s">
        <v>1</v>
      </c>
      <c r="N258" s="264" t="s">
        <v>42</v>
      </c>
      <c r="O258" s="90"/>
      <c r="P258" s="228">
        <f>O258*H258</f>
        <v>0</v>
      </c>
      <c r="Q258" s="228">
        <v>0.0014</v>
      </c>
      <c r="R258" s="228">
        <f>Q258*H258</f>
        <v>0.0083999999999999995</v>
      </c>
      <c r="S258" s="228">
        <v>0</v>
      </c>
      <c r="T258" s="229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230" t="s">
        <v>173</v>
      </c>
      <c r="AT258" s="230" t="s">
        <v>170</v>
      </c>
      <c r="AU258" s="230" t="s">
        <v>86</v>
      </c>
      <c r="AY258" s="16" t="s">
        <v>125</v>
      </c>
      <c r="BE258" s="231">
        <f>IF(N258="základní",J258,0)</f>
        <v>0</v>
      </c>
      <c r="BF258" s="231">
        <f>IF(N258="snížená",J258,0)</f>
        <v>0</v>
      </c>
      <c r="BG258" s="231">
        <f>IF(N258="zákl. přenesená",J258,0)</f>
        <v>0</v>
      </c>
      <c r="BH258" s="231">
        <f>IF(N258="sníž. přenesená",J258,0)</f>
        <v>0</v>
      </c>
      <c r="BI258" s="231">
        <f>IF(N258="nulová",J258,0)</f>
        <v>0</v>
      </c>
      <c r="BJ258" s="16" t="s">
        <v>8</v>
      </c>
      <c r="BK258" s="231">
        <f>ROUND(I258*H258,0)</f>
        <v>0</v>
      </c>
      <c r="BL258" s="16" t="s">
        <v>132</v>
      </c>
      <c r="BM258" s="230" t="s">
        <v>843</v>
      </c>
    </row>
    <row r="259" s="2" customFormat="1" ht="24.15" customHeight="1">
      <c r="A259" s="37"/>
      <c r="B259" s="38"/>
      <c r="C259" s="218" t="s">
        <v>442</v>
      </c>
      <c r="D259" s="218" t="s">
        <v>128</v>
      </c>
      <c r="E259" s="219" t="s">
        <v>844</v>
      </c>
      <c r="F259" s="220" t="s">
        <v>845</v>
      </c>
      <c r="G259" s="221" t="s">
        <v>330</v>
      </c>
      <c r="H259" s="222">
        <v>1</v>
      </c>
      <c r="I259" s="223"/>
      <c r="J259" s="224">
        <f>ROUND(I259*H259,0)</f>
        <v>0</v>
      </c>
      <c r="K259" s="225"/>
      <c r="L259" s="43"/>
      <c r="M259" s="226" t="s">
        <v>1</v>
      </c>
      <c r="N259" s="227" t="s">
        <v>42</v>
      </c>
      <c r="O259" s="90"/>
      <c r="P259" s="228">
        <f>O259*H259</f>
        <v>0</v>
      </c>
      <c r="Q259" s="228">
        <v>0</v>
      </c>
      <c r="R259" s="228">
        <f>Q259*H259</f>
        <v>0</v>
      </c>
      <c r="S259" s="228">
        <v>0</v>
      </c>
      <c r="T259" s="229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230" t="s">
        <v>132</v>
      </c>
      <c r="AT259" s="230" t="s">
        <v>128</v>
      </c>
      <c r="AU259" s="230" t="s">
        <v>86</v>
      </c>
      <c r="AY259" s="16" t="s">
        <v>125</v>
      </c>
      <c r="BE259" s="231">
        <f>IF(N259="základní",J259,0)</f>
        <v>0</v>
      </c>
      <c r="BF259" s="231">
        <f>IF(N259="snížená",J259,0)</f>
        <v>0</v>
      </c>
      <c r="BG259" s="231">
        <f>IF(N259="zákl. přenesená",J259,0)</f>
        <v>0</v>
      </c>
      <c r="BH259" s="231">
        <f>IF(N259="sníž. přenesená",J259,0)</f>
        <v>0</v>
      </c>
      <c r="BI259" s="231">
        <f>IF(N259="nulová",J259,0)</f>
        <v>0</v>
      </c>
      <c r="BJ259" s="16" t="s">
        <v>8</v>
      </c>
      <c r="BK259" s="231">
        <f>ROUND(I259*H259,0)</f>
        <v>0</v>
      </c>
      <c r="BL259" s="16" t="s">
        <v>132</v>
      </c>
      <c r="BM259" s="230" t="s">
        <v>846</v>
      </c>
    </row>
    <row r="260" s="2" customFormat="1" ht="24.15" customHeight="1">
      <c r="A260" s="37"/>
      <c r="B260" s="38"/>
      <c r="C260" s="254" t="s">
        <v>446</v>
      </c>
      <c r="D260" s="254" t="s">
        <v>170</v>
      </c>
      <c r="E260" s="255" t="s">
        <v>847</v>
      </c>
      <c r="F260" s="256" t="s">
        <v>848</v>
      </c>
      <c r="G260" s="257" t="s">
        <v>330</v>
      </c>
      <c r="H260" s="258">
        <v>1</v>
      </c>
      <c r="I260" s="259"/>
      <c r="J260" s="260">
        <f>ROUND(I260*H260,0)</f>
        <v>0</v>
      </c>
      <c r="K260" s="261"/>
      <c r="L260" s="262"/>
      <c r="M260" s="263" t="s">
        <v>1</v>
      </c>
      <c r="N260" s="264" t="s">
        <v>42</v>
      </c>
      <c r="O260" s="90"/>
      <c r="P260" s="228">
        <f>O260*H260</f>
        <v>0</v>
      </c>
      <c r="Q260" s="228">
        <v>0.00040000000000000002</v>
      </c>
      <c r="R260" s="228">
        <f>Q260*H260</f>
        <v>0.00040000000000000002</v>
      </c>
      <c r="S260" s="228">
        <v>0</v>
      </c>
      <c r="T260" s="229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230" t="s">
        <v>173</v>
      </c>
      <c r="AT260" s="230" t="s">
        <v>170</v>
      </c>
      <c r="AU260" s="230" t="s">
        <v>86</v>
      </c>
      <c r="AY260" s="16" t="s">
        <v>125</v>
      </c>
      <c r="BE260" s="231">
        <f>IF(N260="základní",J260,0)</f>
        <v>0</v>
      </c>
      <c r="BF260" s="231">
        <f>IF(N260="snížená",J260,0)</f>
        <v>0</v>
      </c>
      <c r="BG260" s="231">
        <f>IF(N260="zákl. přenesená",J260,0)</f>
        <v>0</v>
      </c>
      <c r="BH260" s="231">
        <f>IF(N260="sníž. přenesená",J260,0)</f>
        <v>0</v>
      </c>
      <c r="BI260" s="231">
        <f>IF(N260="nulová",J260,0)</f>
        <v>0</v>
      </c>
      <c r="BJ260" s="16" t="s">
        <v>8</v>
      </c>
      <c r="BK260" s="231">
        <f>ROUND(I260*H260,0)</f>
        <v>0</v>
      </c>
      <c r="BL260" s="16" t="s">
        <v>132</v>
      </c>
      <c r="BM260" s="230" t="s">
        <v>849</v>
      </c>
    </row>
    <row r="261" s="2" customFormat="1" ht="24.15" customHeight="1">
      <c r="A261" s="37"/>
      <c r="B261" s="38"/>
      <c r="C261" s="218" t="s">
        <v>451</v>
      </c>
      <c r="D261" s="218" t="s">
        <v>128</v>
      </c>
      <c r="E261" s="219" t="s">
        <v>850</v>
      </c>
      <c r="F261" s="220" t="s">
        <v>851</v>
      </c>
      <c r="G261" s="221" t="s">
        <v>291</v>
      </c>
      <c r="H261" s="222">
        <v>0.29499999999999998</v>
      </c>
      <c r="I261" s="223"/>
      <c r="J261" s="224">
        <f>ROUND(I261*H261,0)</f>
        <v>0</v>
      </c>
      <c r="K261" s="225"/>
      <c r="L261" s="43"/>
      <c r="M261" s="226" t="s">
        <v>1</v>
      </c>
      <c r="N261" s="227" t="s">
        <v>42</v>
      </c>
      <c r="O261" s="90"/>
      <c r="P261" s="228">
        <f>O261*H261</f>
        <v>0</v>
      </c>
      <c r="Q261" s="228">
        <v>0</v>
      </c>
      <c r="R261" s="228">
        <f>Q261*H261</f>
        <v>0</v>
      </c>
      <c r="S261" s="228">
        <v>1.9199999999999999</v>
      </c>
      <c r="T261" s="229">
        <f>S261*H261</f>
        <v>0.5663999999999999</v>
      </c>
      <c r="U261" s="37"/>
      <c r="V261" s="37"/>
      <c r="W261" s="37"/>
      <c r="X261" s="37"/>
      <c r="Y261" s="37"/>
      <c r="Z261" s="37"/>
      <c r="AA261" s="37"/>
      <c r="AB261" s="37"/>
      <c r="AC261" s="37"/>
      <c r="AD261" s="37"/>
      <c r="AE261" s="37"/>
      <c r="AR261" s="230" t="s">
        <v>132</v>
      </c>
      <c r="AT261" s="230" t="s">
        <v>128</v>
      </c>
      <c r="AU261" s="230" t="s">
        <v>86</v>
      </c>
      <c r="AY261" s="16" t="s">
        <v>125</v>
      </c>
      <c r="BE261" s="231">
        <f>IF(N261="základní",J261,0)</f>
        <v>0</v>
      </c>
      <c r="BF261" s="231">
        <f>IF(N261="snížená",J261,0)</f>
        <v>0</v>
      </c>
      <c r="BG261" s="231">
        <f>IF(N261="zákl. přenesená",J261,0)</f>
        <v>0</v>
      </c>
      <c r="BH261" s="231">
        <f>IF(N261="sníž. přenesená",J261,0)</f>
        <v>0</v>
      </c>
      <c r="BI261" s="231">
        <f>IF(N261="nulová",J261,0)</f>
        <v>0</v>
      </c>
      <c r="BJ261" s="16" t="s">
        <v>8</v>
      </c>
      <c r="BK261" s="231">
        <f>ROUND(I261*H261,0)</f>
        <v>0</v>
      </c>
      <c r="BL261" s="16" t="s">
        <v>132</v>
      </c>
      <c r="BM261" s="230" t="s">
        <v>852</v>
      </c>
    </row>
    <row r="262" s="13" customFormat="1">
      <c r="A262" s="13"/>
      <c r="B262" s="232"/>
      <c r="C262" s="233"/>
      <c r="D262" s="234" t="s">
        <v>134</v>
      </c>
      <c r="E262" s="235" t="s">
        <v>1</v>
      </c>
      <c r="F262" s="236" t="s">
        <v>853</v>
      </c>
      <c r="G262" s="233"/>
      <c r="H262" s="237">
        <v>0.29499999999999998</v>
      </c>
      <c r="I262" s="238"/>
      <c r="J262" s="233"/>
      <c r="K262" s="233"/>
      <c r="L262" s="239"/>
      <c r="M262" s="240"/>
      <c r="N262" s="241"/>
      <c r="O262" s="241"/>
      <c r="P262" s="241"/>
      <c r="Q262" s="241"/>
      <c r="R262" s="241"/>
      <c r="S262" s="241"/>
      <c r="T262" s="24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3" t="s">
        <v>134</v>
      </c>
      <c r="AU262" s="243" t="s">
        <v>86</v>
      </c>
      <c r="AV262" s="13" t="s">
        <v>86</v>
      </c>
      <c r="AW262" s="13" t="s">
        <v>32</v>
      </c>
      <c r="AX262" s="13" t="s">
        <v>77</v>
      </c>
      <c r="AY262" s="243" t="s">
        <v>125</v>
      </c>
    </row>
    <row r="263" s="2" customFormat="1" ht="24.15" customHeight="1">
      <c r="A263" s="37"/>
      <c r="B263" s="38"/>
      <c r="C263" s="218" t="s">
        <v>455</v>
      </c>
      <c r="D263" s="218" t="s">
        <v>128</v>
      </c>
      <c r="E263" s="219" t="s">
        <v>854</v>
      </c>
      <c r="F263" s="220" t="s">
        <v>855</v>
      </c>
      <c r="G263" s="221" t="s">
        <v>291</v>
      </c>
      <c r="H263" s="222">
        <v>4.0720000000000001</v>
      </c>
      <c r="I263" s="223"/>
      <c r="J263" s="224">
        <f>ROUND(I263*H263,0)</f>
        <v>0</v>
      </c>
      <c r="K263" s="225"/>
      <c r="L263" s="43"/>
      <c r="M263" s="226" t="s">
        <v>1</v>
      </c>
      <c r="N263" s="227" t="s">
        <v>42</v>
      </c>
      <c r="O263" s="90"/>
      <c r="P263" s="228">
        <f>O263*H263</f>
        <v>0</v>
      </c>
      <c r="Q263" s="228">
        <v>0</v>
      </c>
      <c r="R263" s="228">
        <f>Q263*H263</f>
        <v>0</v>
      </c>
      <c r="S263" s="228">
        <v>0.59999999999999998</v>
      </c>
      <c r="T263" s="229">
        <f>S263*H263</f>
        <v>2.4432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230" t="s">
        <v>132</v>
      </c>
      <c r="AT263" s="230" t="s">
        <v>128</v>
      </c>
      <c r="AU263" s="230" t="s">
        <v>86</v>
      </c>
      <c r="AY263" s="16" t="s">
        <v>125</v>
      </c>
      <c r="BE263" s="231">
        <f>IF(N263="základní",J263,0)</f>
        <v>0</v>
      </c>
      <c r="BF263" s="231">
        <f>IF(N263="snížená",J263,0)</f>
        <v>0</v>
      </c>
      <c r="BG263" s="231">
        <f>IF(N263="zákl. přenesená",J263,0)</f>
        <v>0</v>
      </c>
      <c r="BH263" s="231">
        <f>IF(N263="sníž. přenesená",J263,0)</f>
        <v>0</v>
      </c>
      <c r="BI263" s="231">
        <f>IF(N263="nulová",J263,0)</f>
        <v>0</v>
      </c>
      <c r="BJ263" s="16" t="s">
        <v>8</v>
      </c>
      <c r="BK263" s="231">
        <f>ROUND(I263*H263,0)</f>
        <v>0</v>
      </c>
      <c r="BL263" s="16" t="s">
        <v>132</v>
      </c>
      <c r="BM263" s="230" t="s">
        <v>856</v>
      </c>
    </row>
    <row r="264" s="13" customFormat="1">
      <c r="A264" s="13"/>
      <c r="B264" s="232"/>
      <c r="C264" s="233"/>
      <c r="D264" s="234" t="s">
        <v>134</v>
      </c>
      <c r="E264" s="235" t="s">
        <v>1</v>
      </c>
      <c r="F264" s="236" t="s">
        <v>857</v>
      </c>
      <c r="G264" s="233"/>
      <c r="H264" s="237">
        <v>4.0720000000000001</v>
      </c>
      <c r="I264" s="238"/>
      <c r="J264" s="233"/>
      <c r="K264" s="233"/>
      <c r="L264" s="239"/>
      <c r="M264" s="240"/>
      <c r="N264" s="241"/>
      <c r="O264" s="241"/>
      <c r="P264" s="241"/>
      <c r="Q264" s="241"/>
      <c r="R264" s="241"/>
      <c r="S264" s="241"/>
      <c r="T264" s="242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3" t="s">
        <v>134</v>
      </c>
      <c r="AU264" s="243" t="s">
        <v>86</v>
      </c>
      <c r="AV264" s="13" t="s">
        <v>86</v>
      </c>
      <c r="AW264" s="13" t="s">
        <v>32</v>
      </c>
      <c r="AX264" s="13" t="s">
        <v>77</v>
      </c>
      <c r="AY264" s="243" t="s">
        <v>125</v>
      </c>
    </row>
    <row r="265" s="2" customFormat="1" ht="24.15" customHeight="1">
      <c r="A265" s="37"/>
      <c r="B265" s="38"/>
      <c r="C265" s="218" t="s">
        <v>459</v>
      </c>
      <c r="D265" s="218" t="s">
        <v>128</v>
      </c>
      <c r="E265" s="219" t="s">
        <v>858</v>
      </c>
      <c r="F265" s="220" t="s">
        <v>859</v>
      </c>
      <c r="G265" s="221" t="s">
        <v>330</v>
      </c>
      <c r="H265" s="222">
        <v>2</v>
      </c>
      <c r="I265" s="223"/>
      <c r="J265" s="224">
        <f>ROUND(I265*H265,0)</f>
        <v>0</v>
      </c>
      <c r="K265" s="225"/>
      <c r="L265" s="43"/>
      <c r="M265" s="226" t="s">
        <v>1</v>
      </c>
      <c r="N265" s="227" t="s">
        <v>42</v>
      </c>
      <c r="O265" s="90"/>
      <c r="P265" s="228">
        <f>O265*H265</f>
        <v>0</v>
      </c>
      <c r="Q265" s="228">
        <v>0</v>
      </c>
      <c r="R265" s="228">
        <f>Q265*H265</f>
        <v>0</v>
      </c>
      <c r="S265" s="228">
        <v>0.14999999999999999</v>
      </c>
      <c r="T265" s="229">
        <f>S265*H265</f>
        <v>0.29999999999999999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230" t="s">
        <v>132</v>
      </c>
      <c r="AT265" s="230" t="s">
        <v>128</v>
      </c>
      <c r="AU265" s="230" t="s">
        <v>86</v>
      </c>
      <c r="AY265" s="16" t="s">
        <v>125</v>
      </c>
      <c r="BE265" s="231">
        <f>IF(N265="základní",J265,0)</f>
        <v>0</v>
      </c>
      <c r="BF265" s="231">
        <f>IF(N265="snížená",J265,0)</f>
        <v>0</v>
      </c>
      <c r="BG265" s="231">
        <f>IF(N265="zákl. přenesená",J265,0)</f>
        <v>0</v>
      </c>
      <c r="BH265" s="231">
        <f>IF(N265="sníž. přenesená",J265,0)</f>
        <v>0</v>
      </c>
      <c r="BI265" s="231">
        <f>IF(N265="nulová",J265,0)</f>
        <v>0</v>
      </c>
      <c r="BJ265" s="16" t="s">
        <v>8</v>
      </c>
      <c r="BK265" s="231">
        <f>ROUND(I265*H265,0)</f>
        <v>0</v>
      </c>
      <c r="BL265" s="16" t="s">
        <v>132</v>
      </c>
      <c r="BM265" s="230" t="s">
        <v>860</v>
      </c>
    </row>
    <row r="266" s="13" customFormat="1">
      <c r="A266" s="13"/>
      <c r="B266" s="232"/>
      <c r="C266" s="233"/>
      <c r="D266" s="234" t="s">
        <v>134</v>
      </c>
      <c r="E266" s="235" t="s">
        <v>1</v>
      </c>
      <c r="F266" s="236" t="s">
        <v>861</v>
      </c>
      <c r="G266" s="233"/>
      <c r="H266" s="237">
        <v>2</v>
      </c>
      <c r="I266" s="238"/>
      <c r="J266" s="233"/>
      <c r="K266" s="233"/>
      <c r="L266" s="239"/>
      <c r="M266" s="240"/>
      <c r="N266" s="241"/>
      <c r="O266" s="241"/>
      <c r="P266" s="241"/>
      <c r="Q266" s="241"/>
      <c r="R266" s="241"/>
      <c r="S266" s="241"/>
      <c r="T266" s="24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3" t="s">
        <v>134</v>
      </c>
      <c r="AU266" s="243" t="s">
        <v>86</v>
      </c>
      <c r="AV266" s="13" t="s">
        <v>86</v>
      </c>
      <c r="AW266" s="13" t="s">
        <v>32</v>
      </c>
      <c r="AX266" s="13" t="s">
        <v>77</v>
      </c>
      <c r="AY266" s="243" t="s">
        <v>125</v>
      </c>
    </row>
    <row r="267" s="2" customFormat="1" ht="24.15" customHeight="1">
      <c r="A267" s="37"/>
      <c r="B267" s="38"/>
      <c r="C267" s="218" t="s">
        <v>463</v>
      </c>
      <c r="D267" s="218" t="s">
        <v>128</v>
      </c>
      <c r="E267" s="219" t="s">
        <v>862</v>
      </c>
      <c r="F267" s="220" t="s">
        <v>863</v>
      </c>
      <c r="G267" s="221" t="s">
        <v>330</v>
      </c>
      <c r="H267" s="222">
        <v>1</v>
      </c>
      <c r="I267" s="223"/>
      <c r="J267" s="224">
        <f>ROUND(I267*H267,0)</f>
        <v>0</v>
      </c>
      <c r="K267" s="225"/>
      <c r="L267" s="43"/>
      <c r="M267" s="226" t="s">
        <v>1</v>
      </c>
      <c r="N267" s="227" t="s">
        <v>42</v>
      </c>
      <c r="O267" s="90"/>
      <c r="P267" s="228">
        <f>O267*H267</f>
        <v>0</v>
      </c>
      <c r="Q267" s="228">
        <v>0</v>
      </c>
      <c r="R267" s="228">
        <f>Q267*H267</f>
        <v>0</v>
      </c>
      <c r="S267" s="228">
        <v>0.10000000000000001</v>
      </c>
      <c r="T267" s="229">
        <f>S267*H267</f>
        <v>0.10000000000000001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230" t="s">
        <v>132</v>
      </c>
      <c r="AT267" s="230" t="s">
        <v>128</v>
      </c>
      <c r="AU267" s="230" t="s">
        <v>86</v>
      </c>
      <c r="AY267" s="16" t="s">
        <v>125</v>
      </c>
      <c r="BE267" s="231">
        <f>IF(N267="základní",J267,0)</f>
        <v>0</v>
      </c>
      <c r="BF267" s="231">
        <f>IF(N267="snížená",J267,0)</f>
        <v>0</v>
      </c>
      <c r="BG267" s="231">
        <f>IF(N267="zákl. přenesená",J267,0)</f>
        <v>0</v>
      </c>
      <c r="BH267" s="231">
        <f>IF(N267="sníž. přenesená",J267,0)</f>
        <v>0</v>
      </c>
      <c r="BI267" s="231">
        <f>IF(N267="nulová",J267,0)</f>
        <v>0</v>
      </c>
      <c r="BJ267" s="16" t="s">
        <v>8</v>
      </c>
      <c r="BK267" s="231">
        <f>ROUND(I267*H267,0)</f>
        <v>0</v>
      </c>
      <c r="BL267" s="16" t="s">
        <v>132</v>
      </c>
      <c r="BM267" s="230" t="s">
        <v>864</v>
      </c>
    </row>
    <row r="268" s="2" customFormat="1" ht="21.75" customHeight="1">
      <c r="A268" s="37"/>
      <c r="B268" s="38"/>
      <c r="C268" s="218" t="s">
        <v>467</v>
      </c>
      <c r="D268" s="218" t="s">
        <v>128</v>
      </c>
      <c r="E268" s="219" t="s">
        <v>865</v>
      </c>
      <c r="F268" s="220" t="s">
        <v>866</v>
      </c>
      <c r="G268" s="221" t="s">
        <v>131</v>
      </c>
      <c r="H268" s="222">
        <v>135</v>
      </c>
      <c r="I268" s="223"/>
      <c r="J268" s="224">
        <f>ROUND(I268*H268,0)</f>
        <v>0</v>
      </c>
      <c r="K268" s="225"/>
      <c r="L268" s="43"/>
      <c r="M268" s="226" t="s">
        <v>1</v>
      </c>
      <c r="N268" s="227" t="s">
        <v>42</v>
      </c>
      <c r="O268" s="90"/>
      <c r="P268" s="228">
        <f>O268*H268</f>
        <v>0</v>
      </c>
      <c r="Q268" s="228">
        <v>6.9999999999999994E-05</v>
      </c>
      <c r="R268" s="228">
        <f>Q268*H268</f>
        <v>0.0094499999999999983</v>
      </c>
      <c r="S268" s="228">
        <v>0</v>
      </c>
      <c r="T268" s="229">
        <f>S268*H268</f>
        <v>0</v>
      </c>
      <c r="U268" s="37"/>
      <c r="V268" s="37"/>
      <c r="W268" s="37"/>
      <c r="X268" s="37"/>
      <c r="Y268" s="37"/>
      <c r="Z268" s="37"/>
      <c r="AA268" s="37"/>
      <c r="AB268" s="37"/>
      <c r="AC268" s="37"/>
      <c r="AD268" s="37"/>
      <c r="AE268" s="37"/>
      <c r="AR268" s="230" t="s">
        <v>132</v>
      </c>
      <c r="AT268" s="230" t="s">
        <v>128</v>
      </c>
      <c r="AU268" s="230" t="s">
        <v>86</v>
      </c>
      <c r="AY268" s="16" t="s">
        <v>125</v>
      </c>
      <c r="BE268" s="231">
        <f>IF(N268="základní",J268,0)</f>
        <v>0</v>
      </c>
      <c r="BF268" s="231">
        <f>IF(N268="snížená",J268,0)</f>
        <v>0</v>
      </c>
      <c r="BG268" s="231">
        <f>IF(N268="zákl. přenesená",J268,0)</f>
        <v>0</v>
      </c>
      <c r="BH268" s="231">
        <f>IF(N268="sníž. přenesená",J268,0)</f>
        <v>0</v>
      </c>
      <c r="BI268" s="231">
        <f>IF(N268="nulová",J268,0)</f>
        <v>0</v>
      </c>
      <c r="BJ268" s="16" t="s">
        <v>8</v>
      </c>
      <c r="BK268" s="231">
        <f>ROUND(I268*H268,0)</f>
        <v>0</v>
      </c>
      <c r="BL268" s="16" t="s">
        <v>132</v>
      </c>
      <c r="BM268" s="230" t="s">
        <v>867</v>
      </c>
    </row>
    <row r="269" s="2" customFormat="1" ht="21.75" customHeight="1">
      <c r="A269" s="37"/>
      <c r="B269" s="38"/>
      <c r="C269" s="218" t="s">
        <v>471</v>
      </c>
      <c r="D269" s="218" t="s">
        <v>128</v>
      </c>
      <c r="E269" s="219" t="s">
        <v>868</v>
      </c>
      <c r="F269" s="220" t="s">
        <v>869</v>
      </c>
      <c r="G269" s="221" t="s">
        <v>486</v>
      </c>
      <c r="H269" s="222">
        <v>1</v>
      </c>
      <c r="I269" s="223"/>
      <c r="J269" s="224">
        <f>ROUND(I269*H269,0)</f>
        <v>0</v>
      </c>
      <c r="K269" s="225"/>
      <c r="L269" s="43"/>
      <c r="M269" s="226" t="s">
        <v>1</v>
      </c>
      <c r="N269" s="227" t="s">
        <v>42</v>
      </c>
      <c r="O269" s="90"/>
      <c r="P269" s="228">
        <f>O269*H269</f>
        <v>0</v>
      </c>
      <c r="Q269" s="228">
        <v>0</v>
      </c>
      <c r="R269" s="228">
        <f>Q269*H269</f>
        <v>0</v>
      </c>
      <c r="S269" s="228">
        <v>0</v>
      </c>
      <c r="T269" s="229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230" t="s">
        <v>132</v>
      </c>
      <c r="AT269" s="230" t="s">
        <v>128</v>
      </c>
      <c r="AU269" s="230" t="s">
        <v>86</v>
      </c>
      <c r="AY269" s="16" t="s">
        <v>125</v>
      </c>
      <c r="BE269" s="231">
        <f>IF(N269="základní",J269,0)</f>
        <v>0</v>
      </c>
      <c r="BF269" s="231">
        <f>IF(N269="snížená",J269,0)</f>
        <v>0</v>
      </c>
      <c r="BG269" s="231">
        <f>IF(N269="zákl. přenesená",J269,0)</f>
        <v>0</v>
      </c>
      <c r="BH269" s="231">
        <f>IF(N269="sníž. přenesená",J269,0)</f>
        <v>0</v>
      </c>
      <c r="BI269" s="231">
        <f>IF(N269="nulová",J269,0)</f>
        <v>0</v>
      </c>
      <c r="BJ269" s="16" t="s">
        <v>8</v>
      </c>
      <c r="BK269" s="231">
        <f>ROUND(I269*H269,0)</f>
        <v>0</v>
      </c>
      <c r="BL269" s="16" t="s">
        <v>132</v>
      </c>
      <c r="BM269" s="230" t="s">
        <v>870</v>
      </c>
    </row>
    <row r="270" s="12" customFormat="1" ht="22.8" customHeight="1">
      <c r="A270" s="12"/>
      <c r="B270" s="202"/>
      <c r="C270" s="203"/>
      <c r="D270" s="204" t="s">
        <v>76</v>
      </c>
      <c r="E270" s="216" t="s">
        <v>189</v>
      </c>
      <c r="F270" s="216" t="s">
        <v>273</v>
      </c>
      <c r="G270" s="203"/>
      <c r="H270" s="203"/>
      <c r="I270" s="206"/>
      <c r="J270" s="217">
        <f>BK270</f>
        <v>0</v>
      </c>
      <c r="K270" s="203"/>
      <c r="L270" s="208"/>
      <c r="M270" s="209"/>
      <c r="N270" s="210"/>
      <c r="O270" s="210"/>
      <c r="P270" s="211">
        <f>SUM(P271:P292)</f>
        <v>0</v>
      </c>
      <c r="Q270" s="210"/>
      <c r="R270" s="211">
        <f>SUM(R271:R292)</f>
        <v>51.062672499999998</v>
      </c>
      <c r="S270" s="210"/>
      <c r="T270" s="212">
        <f>SUM(T271:T292)</f>
        <v>25.899999999999999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3" t="s">
        <v>8</v>
      </c>
      <c r="AT270" s="214" t="s">
        <v>76</v>
      </c>
      <c r="AU270" s="214" t="s">
        <v>8</v>
      </c>
      <c r="AY270" s="213" t="s">
        <v>125</v>
      </c>
      <c r="BK270" s="215">
        <f>SUM(BK271:BK292)</f>
        <v>0</v>
      </c>
    </row>
    <row r="271" s="2" customFormat="1" ht="33" customHeight="1">
      <c r="A271" s="37"/>
      <c r="B271" s="38"/>
      <c r="C271" s="218" t="s">
        <v>475</v>
      </c>
      <c r="D271" s="218" t="s">
        <v>128</v>
      </c>
      <c r="E271" s="219" t="s">
        <v>871</v>
      </c>
      <c r="F271" s="220" t="s">
        <v>872</v>
      </c>
      <c r="G271" s="221" t="s">
        <v>131</v>
      </c>
      <c r="H271" s="222">
        <v>72</v>
      </c>
      <c r="I271" s="223"/>
      <c r="J271" s="224">
        <f>ROUND(I271*H271,0)</f>
        <v>0</v>
      </c>
      <c r="K271" s="225"/>
      <c r="L271" s="43"/>
      <c r="M271" s="226" t="s">
        <v>1</v>
      </c>
      <c r="N271" s="227" t="s">
        <v>42</v>
      </c>
      <c r="O271" s="90"/>
      <c r="P271" s="228">
        <f>O271*H271</f>
        <v>0</v>
      </c>
      <c r="Q271" s="228">
        <v>0.080879999999999994</v>
      </c>
      <c r="R271" s="228">
        <f>Q271*H271</f>
        <v>5.8233599999999992</v>
      </c>
      <c r="S271" s="228">
        <v>0</v>
      </c>
      <c r="T271" s="229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230" t="s">
        <v>132</v>
      </c>
      <c r="AT271" s="230" t="s">
        <v>128</v>
      </c>
      <c r="AU271" s="230" t="s">
        <v>86</v>
      </c>
      <c r="AY271" s="16" t="s">
        <v>125</v>
      </c>
      <c r="BE271" s="231">
        <f>IF(N271="základní",J271,0)</f>
        <v>0</v>
      </c>
      <c r="BF271" s="231">
        <f>IF(N271="snížená",J271,0)</f>
        <v>0</v>
      </c>
      <c r="BG271" s="231">
        <f>IF(N271="zákl. přenesená",J271,0)</f>
        <v>0</v>
      </c>
      <c r="BH271" s="231">
        <f>IF(N271="sníž. přenesená",J271,0)</f>
        <v>0</v>
      </c>
      <c r="BI271" s="231">
        <f>IF(N271="nulová",J271,0)</f>
        <v>0</v>
      </c>
      <c r="BJ271" s="16" t="s">
        <v>8</v>
      </c>
      <c r="BK271" s="231">
        <f>ROUND(I271*H271,0)</f>
        <v>0</v>
      </c>
      <c r="BL271" s="16" t="s">
        <v>132</v>
      </c>
      <c r="BM271" s="230" t="s">
        <v>873</v>
      </c>
    </row>
    <row r="272" s="13" customFormat="1">
      <c r="A272" s="13"/>
      <c r="B272" s="232"/>
      <c r="C272" s="233"/>
      <c r="D272" s="234" t="s">
        <v>134</v>
      </c>
      <c r="E272" s="235" t="s">
        <v>1</v>
      </c>
      <c r="F272" s="236" t="s">
        <v>874</v>
      </c>
      <c r="G272" s="233"/>
      <c r="H272" s="237">
        <v>72</v>
      </c>
      <c r="I272" s="238"/>
      <c r="J272" s="233"/>
      <c r="K272" s="233"/>
      <c r="L272" s="239"/>
      <c r="M272" s="240"/>
      <c r="N272" s="241"/>
      <c r="O272" s="241"/>
      <c r="P272" s="241"/>
      <c r="Q272" s="241"/>
      <c r="R272" s="241"/>
      <c r="S272" s="241"/>
      <c r="T272" s="24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3" t="s">
        <v>134</v>
      </c>
      <c r="AU272" s="243" t="s">
        <v>86</v>
      </c>
      <c r="AV272" s="13" t="s">
        <v>86</v>
      </c>
      <c r="AW272" s="13" t="s">
        <v>32</v>
      </c>
      <c r="AX272" s="13" t="s">
        <v>77</v>
      </c>
      <c r="AY272" s="243" t="s">
        <v>125</v>
      </c>
    </row>
    <row r="273" s="2" customFormat="1" ht="21.75" customHeight="1">
      <c r="A273" s="37"/>
      <c r="B273" s="38"/>
      <c r="C273" s="254" t="s">
        <v>479</v>
      </c>
      <c r="D273" s="254" t="s">
        <v>170</v>
      </c>
      <c r="E273" s="255" t="s">
        <v>875</v>
      </c>
      <c r="F273" s="256" t="s">
        <v>876</v>
      </c>
      <c r="G273" s="257" t="s">
        <v>138</v>
      </c>
      <c r="H273" s="258">
        <v>14.688000000000001</v>
      </c>
      <c r="I273" s="259"/>
      <c r="J273" s="260">
        <f>ROUND(I273*H273,0)</f>
        <v>0</v>
      </c>
      <c r="K273" s="261"/>
      <c r="L273" s="262"/>
      <c r="M273" s="263" t="s">
        <v>1</v>
      </c>
      <c r="N273" s="264" t="s">
        <v>42</v>
      </c>
      <c r="O273" s="90"/>
      <c r="P273" s="228">
        <f>O273*H273</f>
        <v>0</v>
      </c>
      <c r="Q273" s="228">
        <v>0.17599999999999999</v>
      </c>
      <c r="R273" s="228">
        <f>Q273*H273</f>
        <v>2.5850879999999998</v>
      </c>
      <c r="S273" s="228">
        <v>0</v>
      </c>
      <c r="T273" s="229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230" t="s">
        <v>173</v>
      </c>
      <c r="AT273" s="230" t="s">
        <v>170</v>
      </c>
      <c r="AU273" s="230" t="s">
        <v>86</v>
      </c>
      <c r="AY273" s="16" t="s">
        <v>125</v>
      </c>
      <c r="BE273" s="231">
        <f>IF(N273="základní",J273,0)</f>
        <v>0</v>
      </c>
      <c r="BF273" s="231">
        <f>IF(N273="snížená",J273,0)</f>
        <v>0</v>
      </c>
      <c r="BG273" s="231">
        <f>IF(N273="zákl. přenesená",J273,0)</f>
        <v>0</v>
      </c>
      <c r="BH273" s="231">
        <f>IF(N273="sníž. přenesená",J273,0)</f>
        <v>0</v>
      </c>
      <c r="BI273" s="231">
        <f>IF(N273="nulová",J273,0)</f>
        <v>0</v>
      </c>
      <c r="BJ273" s="16" t="s">
        <v>8</v>
      </c>
      <c r="BK273" s="231">
        <f>ROUND(I273*H273,0)</f>
        <v>0</v>
      </c>
      <c r="BL273" s="16" t="s">
        <v>132</v>
      </c>
      <c r="BM273" s="230" t="s">
        <v>877</v>
      </c>
    </row>
    <row r="274" s="13" customFormat="1">
      <c r="A274" s="13"/>
      <c r="B274" s="232"/>
      <c r="C274" s="233"/>
      <c r="D274" s="234" t="s">
        <v>134</v>
      </c>
      <c r="E274" s="235" t="s">
        <v>1</v>
      </c>
      <c r="F274" s="236" t="s">
        <v>878</v>
      </c>
      <c r="G274" s="233"/>
      <c r="H274" s="237">
        <v>14.4</v>
      </c>
      <c r="I274" s="238"/>
      <c r="J274" s="233"/>
      <c r="K274" s="233"/>
      <c r="L274" s="239"/>
      <c r="M274" s="240"/>
      <c r="N274" s="241"/>
      <c r="O274" s="241"/>
      <c r="P274" s="241"/>
      <c r="Q274" s="241"/>
      <c r="R274" s="241"/>
      <c r="S274" s="241"/>
      <c r="T274" s="24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3" t="s">
        <v>134</v>
      </c>
      <c r="AU274" s="243" t="s">
        <v>86</v>
      </c>
      <c r="AV274" s="13" t="s">
        <v>86</v>
      </c>
      <c r="AW274" s="13" t="s">
        <v>32</v>
      </c>
      <c r="AX274" s="13" t="s">
        <v>77</v>
      </c>
      <c r="AY274" s="243" t="s">
        <v>125</v>
      </c>
    </row>
    <row r="275" s="13" customFormat="1">
      <c r="A275" s="13"/>
      <c r="B275" s="232"/>
      <c r="C275" s="233"/>
      <c r="D275" s="234" t="s">
        <v>134</v>
      </c>
      <c r="E275" s="233"/>
      <c r="F275" s="236" t="s">
        <v>879</v>
      </c>
      <c r="G275" s="233"/>
      <c r="H275" s="237">
        <v>14.688000000000001</v>
      </c>
      <c r="I275" s="238"/>
      <c r="J275" s="233"/>
      <c r="K275" s="233"/>
      <c r="L275" s="239"/>
      <c r="M275" s="240"/>
      <c r="N275" s="241"/>
      <c r="O275" s="241"/>
      <c r="P275" s="241"/>
      <c r="Q275" s="241"/>
      <c r="R275" s="241"/>
      <c r="S275" s="241"/>
      <c r="T275" s="24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3" t="s">
        <v>134</v>
      </c>
      <c r="AU275" s="243" t="s">
        <v>86</v>
      </c>
      <c r="AV275" s="13" t="s">
        <v>86</v>
      </c>
      <c r="AW275" s="13" t="s">
        <v>4</v>
      </c>
      <c r="AX275" s="13" t="s">
        <v>8</v>
      </c>
      <c r="AY275" s="243" t="s">
        <v>125</v>
      </c>
    </row>
    <row r="276" s="2" customFormat="1" ht="33" customHeight="1">
      <c r="A276" s="37"/>
      <c r="B276" s="38"/>
      <c r="C276" s="218" t="s">
        <v>483</v>
      </c>
      <c r="D276" s="218" t="s">
        <v>128</v>
      </c>
      <c r="E276" s="219" t="s">
        <v>880</v>
      </c>
      <c r="F276" s="220" t="s">
        <v>881</v>
      </c>
      <c r="G276" s="221" t="s">
        <v>131</v>
      </c>
      <c r="H276" s="222">
        <v>29</v>
      </c>
      <c r="I276" s="223"/>
      <c r="J276" s="224">
        <f>ROUND(I276*H276,0)</f>
        <v>0</v>
      </c>
      <c r="K276" s="225"/>
      <c r="L276" s="43"/>
      <c r="M276" s="226" t="s">
        <v>1</v>
      </c>
      <c r="N276" s="227" t="s">
        <v>42</v>
      </c>
      <c r="O276" s="90"/>
      <c r="P276" s="228">
        <f>O276*H276</f>
        <v>0</v>
      </c>
      <c r="Q276" s="228">
        <v>0.15540000000000001</v>
      </c>
      <c r="R276" s="228">
        <f>Q276*H276</f>
        <v>4.5066000000000006</v>
      </c>
      <c r="S276" s="228">
        <v>0</v>
      </c>
      <c r="T276" s="229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230" t="s">
        <v>132</v>
      </c>
      <c r="AT276" s="230" t="s">
        <v>128</v>
      </c>
      <c r="AU276" s="230" t="s">
        <v>86</v>
      </c>
      <c r="AY276" s="16" t="s">
        <v>125</v>
      </c>
      <c r="BE276" s="231">
        <f>IF(N276="základní",J276,0)</f>
        <v>0</v>
      </c>
      <c r="BF276" s="231">
        <f>IF(N276="snížená",J276,0)</f>
        <v>0</v>
      </c>
      <c r="BG276" s="231">
        <f>IF(N276="zákl. přenesená",J276,0)</f>
        <v>0</v>
      </c>
      <c r="BH276" s="231">
        <f>IF(N276="sníž. přenesená",J276,0)</f>
        <v>0</v>
      </c>
      <c r="BI276" s="231">
        <f>IF(N276="nulová",J276,0)</f>
        <v>0</v>
      </c>
      <c r="BJ276" s="16" t="s">
        <v>8</v>
      </c>
      <c r="BK276" s="231">
        <f>ROUND(I276*H276,0)</f>
        <v>0</v>
      </c>
      <c r="BL276" s="16" t="s">
        <v>132</v>
      </c>
      <c r="BM276" s="230" t="s">
        <v>882</v>
      </c>
    </row>
    <row r="277" s="13" customFormat="1">
      <c r="A277" s="13"/>
      <c r="B277" s="232"/>
      <c r="C277" s="233"/>
      <c r="D277" s="234" t="s">
        <v>134</v>
      </c>
      <c r="E277" s="235" t="s">
        <v>1</v>
      </c>
      <c r="F277" s="236" t="s">
        <v>883</v>
      </c>
      <c r="G277" s="233"/>
      <c r="H277" s="237">
        <v>15</v>
      </c>
      <c r="I277" s="238"/>
      <c r="J277" s="233"/>
      <c r="K277" s="233"/>
      <c r="L277" s="239"/>
      <c r="M277" s="240"/>
      <c r="N277" s="241"/>
      <c r="O277" s="241"/>
      <c r="P277" s="241"/>
      <c r="Q277" s="241"/>
      <c r="R277" s="241"/>
      <c r="S277" s="241"/>
      <c r="T277" s="24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3" t="s">
        <v>134</v>
      </c>
      <c r="AU277" s="243" t="s">
        <v>86</v>
      </c>
      <c r="AV277" s="13" t="s">
        <v>86</v>
      </c>
      <c r="AW277" s="13" t="s">
        <v>32</v>
      </c>
      <c r="AX277" s="13" t="s">
        <v>77</v>
      </c>
      <c r="AY277" s="243" t="s">
        <v>125</v>
      </c>
    </row>
    <row r="278" s="13" customFormat="1">
      <c r="A278" s="13"/>
      <c r="B278" s="232"/>
      <c r="C278" s="233"/>
      <c r="D278" s="234" t="s">
        <v>134</v>
      </c>
      <c r="E278" s="235" t="s">
        <v>1</v>
      </c>
      <c r="F278" s="236" t="s">
        <v>884</v>
      </c>
      <c r="G278" s="233"/>
      <c r="H278" s="237">
        <v>14</v>
      </c>
      <c r="I278" s="238"/>
      <c r="J278" s="233"/>
      <c r="K278" s="233"/>
      <c r="L278" s="239"/>
      <c r="M278" s="240"/>
      <c r="N278" s="241"/>
      <c r="O278" s="241"/>
      <c r="P278" s="241"/>
      <c r="Q278" s="241"/>
      <c r="R278" s="241"/>
      <c r="S278" s="241"/>
      <c r="T278" s="24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3" t="s">
        <v>134</v>
      </c>
      <c r="AU278" s="243" t="s">
        <v>86</v>
      </c>
      <c r="AV278" s="13" t="s">
        <v>86</v>
      </c>
      <c r="AW278" s="13" t="s">
        <v>32</v>
      </c>
      <c r="AX278" s="13" t="s">
        <v>77</v>
      </c>
      <c r="AY278" s="243" t="s">
        <v>125</v>
      </c>
    </row>
    <row r="279" s="2" customFormat="1" ht="16.5" customHeight="1">
      <c r="A279" s="37"/>
      <c r="B279" s="38"/>
      <c r="C279" s="254" t="s">
        <v>488</v>
      </c>
      <c r="D279" s="254" t="s">
        <v>170</v>
      </c>
      <c r="E279" s="255" t="s">
        <v>885</v>
      </c>
      <c r="F279" s="256" t="s">
        <v>886</v>
      </c>
      <c r="G279" s="257" t="s">
        <v>131</v>
      </c>
      <c r="H279" s="258">
        <v>29.579999999999998</v>
      </c>
      <c r="I279" s="259"/>
      <c r="J279" s="260">
        <f>ROUND(I279*H279,0)</f>
        <v>0</v>
      </c>
      <c r="K279" s="261"/>
      <c r="L279" s="262"/>
      <c r="M279" s="263" t="s">
        <v>1</v>
      </c>
      <c r="N279" s="264" t="s">
        <v>42</v>
      </c>
      <c r="O279" s="90"/>
      <c r="P279" s="228">
        <f>O279*H279</f>
        <v>0</v>
      </c>
      <c r="Q279" s="228">
        <v>0.10199999999999999</v>
      </c>
      <c r="R279" s="228">
        <f>Q279*H279</f>
        <v>3.0171599999999996</v>
      </c>
      <c r="S279" s="228">
        <v>0</v>
      </c>
      <c r="T279" s="229">
        <f>S279*H279</f>
        <v>0</v>
      </c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R279" s="230" t="s">
        <v>173</v>
      </c>
      <c r="AT279" s="230" t="s">
        <v>170</v>
      </c>
      <c r="AU279" s="230" t="s">
        <v>86</v>
      </c>
      <c r="AY279" s="16" t="s">
        <v>125</v>
      </c>
      <c r="BE279" s="231">
        <f>IF(N279="základní",J279,0)</f>
        <v>0</v>
      </c>
      <c r="BF279" s="231">
        <f>IF(N279="snížená",J279,0)</f>
        <v>0</v>
      </c>
      <c r="BG279" s="231">
        <f>IF(N279="zákl. přenesená",J279,0)</f>
        <v>0</v>
      </c>
      <c r="BH279" s="231">
        <f>IF(N279="sníž. přenesená",J279,0)</f>
        <v>0</v>
      </c>
      <c r="BI279" s="231">
        <f>IF(N279="nulová",J279,0)</f>
        <v>0</v>
      </c>
      <c r="BJ279" s="16" t="s">
        <v>8</v>
      </c>
      <c r="BK279" s="231">
        <f>ROUND(I279*H279,0)</f>
        <v>0</v>
      </c>
      <c r="BL279" s="16" t="s">
        <v>132</v>
      </c>
      <c r="BM279" s="230" t="s">
        <v>887</v>
      </c>
    </row>
    <row r="280" s="13" customFormat="1">
      <c r="A280" s="13"/>
      <c r="B280" s="232"/>
      <c r="C280" s="233"/>
      <c r="D280" s="234" t="s">
        <v>134</v>
      </c>
      <c r="E280" s="235" t="s">
        <v>1</v>
      </c>
      <c r="F280" s="236" t="s">
        <v>299</v>
      </c>
      <c r="G280" s="233"/>
      <c r="H280" s="237">
        <v>29</v>
      </c>
      <c r="I280" s="238"/>
      <c r="J280" s="233"/>
      <c r="K280" s="233"/>
      <c r="L280" s="239"/>
      <c r="M280" s="240"/>
      <c r="N280" s="241"/>
      <c r="O280" s="241"/>
      <c r="P280" s="241"/>
      <c r="Q280" s="241"/>
      <c r="R280" s="241"/>
      <c r="S280" s="241"/>
      <c r="T280" s="242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3" t="s">
        <v>134</v>
      </c>
      <c r="AU280" s="243" t="s">
        <v>86</v>
      </c>
      <c r="AV280" s="13" t="s">
        <v>86</v>
      </c>
      <c r="AW280" s="13" t="s">
        <v>32</v>
      </c>
      <c r="AX280" s="13" t="s">
        <v>8</v>
      </c>
      <c r="AY280" s="243" t="s">
        <v>125</v>
      </c>
    </row>
    <row r="281" s="13" customFormat="1">
      <c r="A281" s="13"/>
      <c r="B281" s="232"/>
      <c r="C281" s="233"/>
      <c r="D281" s="234" t="s">
        <v>134</v>
      </c>
      <c r="E281" s="233"/>
      <c r="F281" s="236" t="s">
        <v>888</v>
      </c>
      <c r="G281" s="233"/>
      <c r="H281" s="237">
        <v>29.579999999999998</v>
      </c>
      <c r="I281" s="238"/>
      <c r="J281" s="233"/>
      <c r="K281" s="233"/>
      <c r="L281" s="239"/>
      <c r="M281" s="240"/>
      <c r="N281" s="241"/>
      <c r="O281" s="241"/>
      <c r="P281" s="241"/>
      <c r="Q281" s="241"/>
      <c r="R281" s="241"/>
      <c r="S281" s="241"/>
      <c r="T281" s="242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3" t="s">
        <v>134</v>
      </c>
      <c r="AU281" s="243" t="s">
        <v>86</v>
      </c>
      <c r="AV281" s="13" t="s">
        <v>86</v>
      </c>
      <c r="AW281" s="13" t="s">
        <v>4</v>
      </c>
      <c r="AX281" s="13" t="s">
        <v>8</v>
      </c>
      <c r="AY281" s="243" t="s">
        <v>125</v>
      </c>
    </row>
    <row r="282" s="2" customFormat="1" ht="33" customHeight="1">
      <c r="A282" s="37"/>
      <c r="B282" s="38"/>
      <c r="C282" s="218" t="s">
        <v>492</v>
      </c>
      <c r="D282" s="218" t="s">
        <v>128</v>
      </c>
      <c r="E282" s="219" t="s">
        <v>889</v>
      </c>
      <c r="F282" s="220" t="s">
        <v>890</v>
      </c>
      <c r="G282" s="221" t="s">
        <v>131</v>
      </c>
      <c r="H282" s="222">
        <v>200</v>
      </c>
      <c r="I282" s="223"/>
      <c r="J282" s="224">
        <f>ROUND(I282*H282,0)</f>
        <v>0</v>
      </c>
      <c r="K282" s="225"/>
      <c r="L282" s="43"/>
      <c r="M282" s="226" t="s">
        <v>1</v>
      </c>
      <c r="N282" s="227" t="s">
        <v>42</v>
      </c>
      <c r="O282" s="90"/>
      <c r="P282" s="228">
        <f>O282*H282</f>
        <v>0</v>
      </c>
      <c r="Q282" s="228">
        <v>0.1295</v>
      </c>
      <c r="R282" s="228">
        <f>Q282*H282</f>
        <v>25.900000000000002</v>
      </c>
      <c r="S282" s="228">
        <v>0</v>
      </c>
      <c r="T282" s="229">
        <f>S282*H282</f>
        <v>0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230" t="s">
        <v>132</v>
      </c>
      <c r="AT282" s="230" t="s">
        <v>128</v>
      </c>
      <c r="AU282" s="230" t="s">
        <v>86</v>
      </c>
      <c r="AY282" s="16" t="s">
        <v>125</v>
      </c>
      <c r="BE282" s="231">
        <f>IF(N282="základní",J282,0)</f>
        <v>0</v>
      </c>
      <c r="BF282" s="231">
        <f>IF(N282="snížená",J282,0)</f>
        <v>0</v>
      </c>
      <c r="BG282" s="231">
        <f>IF(N282="zákl. přenesená",J282,0)</f>
        <v>0</v>
      </c>
      <c r="BH282" s="231">
        <f>IF(N282="sníž. přenesená",J282,0)</f>
        <v>0</v>
      </c>
      <c r="BI282" s="231">
        <f>IF(N282="nulová",J282,0)</f>
        <v>0</v>
      </c>
      <c r="BJ282" s="16" t="s">
        <v>8</v>
      </c>
      <c r="BK282" s="231">
        <f>ROUND(I282*H282,0)</f>
        <v>0</v>
      </c>
      <c r="BL282" s="16" t="s">
        <v>132</v>
      </c>
      <c r="BM282" s="230" t="s">
        <v>891</v>
      </c>
    </row>
    <row r="283" s="13" customFormat="1">
      <c r="A283" s="13"/>
      <c r="B283" s="232"/>
      <c r="C283" s="233"/>
      <c r="D283" s="234" t="s">
        <v>134</v>
      </c>
      <c r="E283" s="235" t="s">
        <v>1</v>
      </c>
      <c r="F283" s="236" t="s">
        <v>892</v>
      </c>
      <c r="G283" s="233"/>
      <c r="H283" s="237">
        <v>200</v>
      </c>
      <c r="I283" s="238"/>
      <c r="J283" s="233"/>
      <c r="K283" s="233"/>
      <c r="L283" s="239"/>
      <c r="M283" s="240"/>
      <c r="N283" s="241"/>
      <c r="O283" s="241"/>
      <c r="P283" s="241"/>
      <c r="Q283" s="241"/>
      <c r="R283" s="241"/>
      <c r="S283" s="241"/>
      <c r="T283" s="24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3" t="s">
        <v>134</v>
      </c>
      <c r="AU283" s="243" t="s">
        <v>86</v>
      </c>
      <c r="AV283" s="13" t="s">
        <v>86</v>
      </c>
      <c r="AW283" s="13" t="s">
        <v>32</v>
      </c>
      <c r="AX283" s="13" t="s">
        <v>77</v>
      </c>
      <c r="AY283" s="243" t="s">
        <v>125</v>
      </c>
    </row>
    <row r="284" s="2" customFormat="1" ht="16.5" customHeight="1">
      <c r="A284" s="37"/>
      <c r="B284" s="38"/>
      <c r="C284" s="254" t="s">
        <v>499</v>
      </c>
      <c r="D284" s="254" t="s">
        <v>170</v>
      </c>
      <c r="E284" s="255" t="s">
        <v>893</v>
      </c>
      <c r="F284" s="256" t="s">
        <v>894</v>
      </c>
      <c r="G284" s="257" t="s">
        <v>131</v>
      </c>
      <c r="H284" s="258">
        <v>204</v>
      </c>
      <c r="I284" s="259"/>
      <c r="J284" s="260">
        <f>ROUND(I284*H284,0)</f>
        <v>0</v>
      </c>
      <c r="K284" s="261"/>
      <c r="L284" s="262"/>
      <c r="M284" s="263" t="s">
        <v>1</v>
      </c>
      <c r="N284" s="264" t="s">
        <v>42</v>
      </c>
      <c r="O284" s="90"/>
      <c r="P284" s="228">
        <f>O284*H284</f>
        <v>0</v>
      </c>
      <c r="Q284" s="228">
        <v>0.044999999999999998</v>
      </c>
      <c r="R284" s="228">
        <f>Q284*H284</f>
        <v>9.1799999999999997</v>
      </c>
      <c r="S284" s="228">
        <v>0</v>
      </c>
      <c r="T284" s="229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230" t="s">
        <v>173</v>
      </c>
      <c r="AT284" s="230" t="s">
        <v>170</v>
      </c>
      <c r="AU284" s="230" t="s">
        <v>86</v>
      </c>
      <c r="AY284" s="16" t="s">
        <v>125</v>
      </c>
      <c r="BE284" s="231">
        <f>IF(N284="základní",J284,0)</f>
        <v>0</v>
      </c>
      <c r="BF284" s="231">
        <f>IF(N284="snížená",J284,0)</f>
        <v>0</v>
      </c>
      <c r="BG284" s="231">
        <f>IF(N284="zákl. přenesená",J284,0)</f>
        <v>0</v>
      </c>
      <c r="BH284" s="231">
        <f>IF(N284="sníž. přenesená",J284,0)</f>
        <v>0</v>
      </c>
      <c r="BI284" s="231">
        <f>IF(N284="nulová",J284,0)</f>
        <v>0</v>
      </c>
      <c r="BJ284" s="16" t="s">
        <v>8</v>
      </c>
      <c r="BK284" s="231">
        <f>ROUND(I284*H284,0)</f>
        <v>0</v>
      </c>
      <c r="BL284" s="16" t="s">
        <v>132</v>
      </c>
      <c r="BM284" s="230" t="s">
        <v>895</v>
      </c>
    </row>
    <row r="285" s="13" customFormat="1">
      <c r="A285" s="13"/>
      <c r="B285" s="232"/>
      <c r="C285" s="233"/>
      <c r="D285" s="234" t="s">
        <v>134</v>
      </c>
      <c r="E285" s="235" t="s">
        <v>1</v>
      </c>
      <c r="F285" s="236" t="s">
        <v>896</v>
      </c>
      <c r="G285" s="233"/>
      <c r="H285" s="237">
        <v>200</v>
      </c>
      <c r="I285" s="238"/>
      <c r="J285" s="233"/>
      <c r="K285" s="233"/>
      <c r="L285" s="239"/>
      <c r="M285" s="240"/>
      <c r="N285" s="241"/>
      <c r="O285" s="241"/>
      <c r="P285" s="241"/>
      <c r="Q285" s="241"/>
      <c r="R285" s="241"/>
      <c r="S285" s="241"/>
      <c r="T285" s="242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3" t="s">
        <v>134</v>
      </c>
      <c r="AU285" s="243" t="s">
        <v>86</v>
      </c>
      <c r="AV285" s="13" t="s">
        <v>86</v>
      </c>
      <c r="AW285" s="13" t="s">
        <v>32</v>
      </c>
      <c r="AX285" s="13" t="s">
        <v>8</v>
      </c>
      <c r="AY285" s="243" t="s">
        <v>125</v>
      </c>
    </row>
    <row r="286" s="13" customFormat="1">
      <c r="A286" s="13"/>
      <c r="B286" s="232"/>
      <c r="C286" s="233"/>
      <c r="D286" s="234" t="s">
        <v>134</v>
      </c>
      <c r="E286" s="233"/>
      <c r="F286" s="236" t="s">
        <v>897</v>
      </c>
      <c r="G286" s="233"/>
      <c r="H286" s="237">
        <v>204</v>
      </c>
      <c r="I286" s="238"/>
      <c r="J286" s="233"/>
      <c r="K286" s="233"/>
      <c r="L286" s="239"/>
      <c r="M286" s="240"/>
      <c r="N286" s="241"/>
      <c r="O286" s="241"/>
      <c r="P286" s="241"/>
      <c r="Q286" s="241"/>
      <c r="R286" s="241"/>
      <c r="S286" s="241"/>
      <c r="T286" s="242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3" t="s">
        <v>134</v>
      </c>
      <c r="AU286" s="243" t="s">
        <v>86</v>
      </c>
      <c r="AV286" s="13" t="s">
        <v>86</v>
      </c>
      <c r="AW286" s="13" t="s">
        <v>4</v>
      </c>
      <c r="AX286" s="13" t="s">
        <v>8</v>
      </c>
      <c r="AY286" s="243" t="s">
        <v>125</v>
      </c>
    </row>
    <row r="287" s="2" customFormat="1" ht="24.15" customHeight="1">
      <c r="A287" s="37"/>
      <c r="B287" s="38"/>
      <c r="C287" s="218" t="s">
        <v>504</v>
      </c>
      <c r="D287" s="218" t="s">
        <v>128</v>
      </c>
      <c r="E287" s="219" t="s">
        <v>898</v>
      </c>
      <c r="F287" s="220" t="s">
        <v>899</v>
      </c>
      <c r="G287" s="221" t="s">
        <v>138</v>
      </c>
      <c r="H287" s="222">
        <v>70</v>
      </c>
      <c r="I287" s="223"/>
      <c r="J287" s="224">
        <f>ROUND(I287*H287,0)</f>
        <v>0</v>
      </c>
      <c r="K287" s="225"/>
      <c r="L287" s="43"/>
      <c r="M287" s="226" t="s">
        <v>1</v>
      </c>
      <c r="N287" s="227" t="s">
        <v>42</v>
      </c>
      <c r="O287" s="90"/>
      <c r="P287" s="228">
        <f>O287*H287</f>
        <v>0</v>
      </c>
      <c r="Q287" s="228">
        <v>0.00068999999999999997</v>
      </c>
      <c r="R287" s="228">
        <f>Q287*H287</f>
        <v>0.048299999999999996</v>
      </c>
      <c r="S287" s="228">
        <v>0</v>
      </c>
      <c r="T287" s="229">
        <f>S287*H287</f>
        <v>0</v>
      </c>
      <c r="U287" s="37"/>
      <c r="V287" s="37"/>
      <c r="W287" s="37"/>
      <c r="X287" s="37"/>
      <c r="Y287" s="37"/>
      <c r="Z287" s="37"/>
      <c r="AA287" s="37"/>
      <c r="AB287" s="37"/>
      <c r="AC287" s="37"/>
      <c r="AD287" s="37"/>
      <c r="AE287" s="37"/>
      <c r="AR287" s="230" t="s">
        <v>132</v>
      </c>
      <c r="AT287" s="230" t="s">
        <v>128</v>
      </c>
      <c r="AU287" s="230" t="s">
        <v>86</v>
      </c>
      <c r="AY287" s="16" t="s">
        <v>125</v>
      </c>
      <c r="BE287" s="231">
        <f>IF(N287="základní",J287,0)</f>
        <v>0</v>
      </c>
      <c r="BF287" s="231">
        <f>IF(N287="snížená",J287,0)</f>
        <v>0</v>
      </c>
      <c r="BG287" s="231">
        <f>IF(N287="zákl. přenesená",J287,0)</f>
        <v>0</v>
      </c>
      <c r="BH287" s="231">
        <f>IF(N287="sníž. přenesená",J287,0)</f>
        <v>0</v>
      </c>
      <c r="BI287" s="231">
        <f>IF(N287="nulová",J287,0)</f>
        <v>0</v>
      </c>
      <c r="BJ287" s="16" t="s">
        <v>8</v>
      </c>
      <c r="BK287" s="231">
        <f>ROUND(I287*H287,0)</f>
        <v>0</v>
      </c>
      <c r="BL287" s="16" t="s">
        <v>132</v>
      </c>
      <c r="BM287" s="230" t="s">
        <v>900</v>
      </c>
    </row>
    <row r="288" s="13" customFormat="1">
      <c r="A288" s="13"/>
      <c r="B288" s="232"/>
      <c r="C288" s="233"/>
      <c r="D288" s="234" t="s">
        <v>134</v>
      </c>
      <c r="E288" s="235" t="s">
        <v>1</v>
      </c>
      <c r="F288" s="236" t="s">
        <v>706</v>
      </c>
      <c r="G288" s="233"/>
      <c r="H288" s="237">
        <v>70</v>
      </c>
      <c r="I288" s="238"/>
      <c r="J288" s="233"/>
      <c r="K288" s="233"/>
      <c r="L288" s="239"/>
      <c r="M288" s="240"/>
      <c r="N288" s="241"/>
      <c r="O288" s="241"/>
      <c r="P288" s="241"/>
      <c r="Q288" s="241"/>
      <c r="R288" s="241"/>
      <c r="S288" s="241"/>
      <c r="T288" s="24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3" t="s">
        <v>134</v>
      </c>
      <c r="AU288" s="243" t="s">
        <v>86</v>
      </c>
      <c r="AV288" s="13" t="s">
        <v>86</v>
      </c>
      <c r="AW288" s="13" t="s">
        <v>32</v>
      </c>
      <c r="AX288" s="13" t="s">
        <v>77</v>
      </c>
      <c r="AY288" s="243" t="s">
        <v>125</v>
      </c>
    </row>
    <row r="289" s="2" customFormat="1" ht="24.15" customHeight="1">
      <c r="A289" s="37"/>
      <c r="B289" s="38"/>
      <c r="C289" s="218" t="s">
        <v>508</v>
      </c>
      <c r="D289" s="218" t="s">
        <v>128</v>
      </c>
      <c r="E289" s="219" t="s">
        <v>901</v>
      </c>
      <c r="F289" s="220" t="s">
        <v>902</v>
      </c>
      <c r="G289" s="221" t="s">
        <v>131</v>
      </c>
      <c r="H289" s="222">
        <v>72.150000000000006</v>
      </c>
      <c r="I289" s="223"/>
      <c r="J289" s="224">
        <f>ROUND(I289*H289,0)</f>
        <v>0</v>
      </c>
      <c r="K289" s="225"/>
      <c r="L289" s="43"/>
      <c r="M289" s="226" t="s">
        <v>1</v>
      </c>
      <c r="N289" s="227" t="s">
        <v>42</v>
      </c>
      <c r="O289" s="90"/>
      <c r="P289" s="228">
        <f>O289*H289</f>
        <v>0</v>
      </c>
      <c r="Q289" s="228">
        <v>3.0000000000000001E-05</v>
      </c>
      <c r="R289" s="228">
        <f>Q289*H289</f>
        <v>0.0021645000000000002</v>
      </c>
      <c r="S289" s="228">
        <v>0</v>
      </c>
      <c r="T289" s="229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230" t="s">
        <v>132</v>
      </c>
      <c r="AT289" s="230" t="s">
        <v>128</v>
      </c>
      <c r="AU289" s="230" t="s">
        <v>86</v>
      </c>
      <c r="AY289" s="16" t="s">
        <v>125</v>
      </c>
      <c r="BE289" s="231">
        <f>IF(N289="základní",J289,0)</f>
        <v>0</v>
      </c>
      <c r="BF289" s="231">
        <f>IF(N289="snížená",J289,0)</f>
        <v>0</v>
      </c>
      <c r="BG289" s="231">
        <f>IF(N289="zákl. přenesená",J289,0)</f>
        <v>0</v>
      </c>
      <c r="BH289" s="231">
        <f>IF(N289="sníž. přenesená",J289,0)</f>
        <v>0</v>
      </c>
      <c r="BI289" s="231">
        <f>IF(N289="nulová",J289,0)</f>
        <v>0</v>
      </c>
      <c r="BJ289" s="16" t="s">
        <v>8</v>
      </c>
      <c r="BK289" s="231">
        <f>ROUND(I289*H289,0)</f>
        <v>0</v>
      </c>
      <c r="BL289" s="16" t="s">
        <v>132</v>
      </c>
      <c r="BM289" s="230" t="s">
        <v>903</v>
      </c>
    </row>
    <row r="290" s="13" customFormat="1">
      <c r="A290" s="13"/>
      <c r="B290" s="232"/>
      <c r="C290" s="233"/>
      <c r="D290" s="234" t="s">
        <v>134</v>
      </c>
      <c r="E290" s="235" t="s">
        <v>1</v>
      </c>
      <c r="F290" s="236" t="s">
        <v>904</v>
      </c>
      <c r="G290" s="233"/>
      <c r="H290" s="237">
        <v>72.150000000000006</v>
      </c>
      <c r="I290" s="238"/>
      <c r="J290" s="233"/>
      <c r="K290" s="233"/>
      <c r="L290" s="239"/>
      <c r="M290" s="240"/>
      <c r="N290" s="241"/>
      <c r="O290" s="241"/>
      <c r="P290" s="241"/>
      <c r="Q290" s="241"/>
      <c r="R290" s="241"/>
      <c r="S290" s="241"/>
      <c r="T290" s="242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3" t="s">
        <v>134</v>
      </c>
      <c r="AU290" s="243" t="s">
        <v>86</v>
      </c>
      <c r="AV290" s="13" t="s">
        <v>86</v>
      </c>
      <c r="AW290" s="13" t="s">
        <v>32</v>
      </c>
      <c r="AX290" s="13" t="s">
        <v>77</v>
      </c>
      <c r="AY290" s="243" t="s">
        <v>125</v>
      </c>
    </row>
    <row r="291" s="2" customFormat="1" ht="24.15" customHeight="1">
      <c r="A291" s="37"/>
      <c r="B291" s="38"/>
      <c r="C291" s="218" t="s">
        <v>512</v>
      </c>
      <c r="D291" s="218" t="s">
        <v>128</v>
      </c>
      <c r="E291" s="219" t="s">
        <v>905</v>
      </c>
      <c r="F291" s="220" t="s">
        <v>906</v>
      </c>
      <c r="G291" s="221" t="s">
        <v>131</v>
      </c>
      <c r="H291" s="222">
        <v>74</v>
      </c>
      <c r="I291" s="223"/>
      <c r="J291" s="224">
        <f>ROUND(I291*H291,0)</f>
        <v>0</v>
      </c>
      <c r="K291" s="225"/>
      <c r="L291" s="43"/>
      <c r="M291" s="226" t="s">
        <v>1</v>
      </c>
      <c r="N291" s="227" t="s">
        <v>42</v>
      </c>
      <c r="O291" s="90"/>
      <c r="P291" s="228">
        <f>O291*H291</f>
        <v>0</v>
      </c>
      <c r="Q291" s="228">
        <v>0</v>
      </c>
      <c r="R291" s="228">
        <f>Q291*H291</f>
        <v>0</v>
      </c>
      <c r="S291" s="228">
        <v>0.34999999999999998</v>
      </c>
      <c r="T291" s="229">
        <f>S291*H291</f>
        <v>25.899999999999999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230" t="s">
        <v>132</v>
      </c>
      <c r="AT291" s="230" t="s">
        <v>128</v>
      </c>
      <c r="AU291" s="230" t="s">
        <v>86</v>
      </c>
      <c r="AY291" s="16" t="s">
        <v>125</v>
      </c>
      <c r="BE291" s="231">
        <f>IF(N291="základní",J291,0)</f>
        <v>0</v>
      </c>
      <c r="BF291" s="231">
        <f>IF(N291="snížená",J291,0)</f>
        <v>0</v>
      </c>
      <c r="BG291" s="231">
        <f>IF(N291="zákl. přenesená",J291,0)</f>
        <v>0</v>
      </c>
      <c r="BH291" s="231">
        <f>IF(N291="sníž. přenesená",J291,0)</f>
        <v>0</v>
      </c>
      <c r="BI291" s="231">
        <f>IF(N291="nulová",J291,0)</f>
        <v>0</v>
      </c>
      <c r="BJ291" s="16" t="s">
        <v>8</v>
      </c>
      <c r="BK291" s="231">
        <f>ROUND(I291*H291,0)</f>
        <v>0</v>
      </c>
      <c r="BL291" s="16" t="s">
        <v>132</v>
      </c>
      <c r="BM291" s="230" t="s">
        <v>907</v>
      </c>
    </row>
    <row r="292" s="13" customFormat="1">
      <c r="A292" s="13"/>
      <c r="B292" s="232"/>
      <c r="C292" s="233"/>
      <c r="D292" s="234" t="s">
        <v>134</v>
      </c>
      <c r="E292" s="235" t="s">
        <v>1</v>
      </c>
      <c r="F292" s="236" t="s">
        <v>908</v>
      </c>
      <c r="G292" s="233"/>
      <c r="H292" s="237">
        <v>74</v>
      </c>
      <c r="I292" s="238"/>
      <c r="J292" s="233"/>
      <c r="K292" s="233"/>
      <c r="L292" s="239"/>
      <c r="M292" s="240"/>
      <c r="N292" s="241"/>
      <c r="O292" s="241"/>
      <c r="P292" s="241"/>
      <c r="Q292" s="241"/>
      <c r="R292" s="241"/>
      <c r="S292" s="241"/>
      <c r="T292" s="24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3" t="s">
        <v>134</v>
      </c>
      <c r="AU292" s="243" t="s">
        <v>86</v>
      </c>
      <c r="AV292" s="13" t="s">
        <v>86</v>
      </c>
      <c r="AW292" s="13" t="s">
        <v>32</v>
      </c>
      <c r="AX292" s="13" t="s">
        <v>77</v>
      </c>
      <c r="AY292" s="243" t="s">
        <v>125</v>
      </c>
    </row>
    <row r="293" s="12" customFormat="1" ht="22.8" customHeight="1">
      <c r="A293" s="12"/>
      <c r="B293" s="202"/>
      <c r="C293" s="203"/>
      <c r="D293" s="204" t="s">
        <v>76</v>
      </c>
      <c r="E293" s="216" t="s">
        <v>341</v>
      </c>
      <c r="F293" s="216" t="s">
        <v>342</v>
      </c>
      <c r="G293" s="203"/>
      <c r="H293" s="203"/>
      <c r="I293" s="206"/>
      <c r="J293" s="217">
        <f>BK293</f>
        <v>0</v>
      </c>
      <c r="K293" s="203"/>
      <c r="L293" s="208"/>
      <c r="M293" s="209"/>
      <c r="N293" s="210"/>
      <c r="O293" s="210"/>
      <c r="P293" s="211">
        <f>SUM(P294:P297)</f>
        <v>0</v>
      </c>
      <c r="Q293" s="210"/>
      <c r="R293" s="211">
        <f>SUM(R294:R297)</f>
        <v>0</v>
      </c>
      <c r="S293" s="210"/>
      <c r="T293" s="212">
        <f>SUM(T294:T297)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13" t="s">
        <v>8</v>
      </c>
      <c r="AT293" s="214" t="s">
        <v>76</v>
      </c>
      <c r="AU293" s="214" t="s">
        <v>8</v>
      </c>
      <c r="AY293" s="213" t="s">
        <v>125</v>
      </c>
      <c r="BK293" s="215">
        <f>SUM(BK294:BK297)</f>
        <v>0</v>
      </c>
    </row>
    <row r="294" s="2" customFormat="1" ht="21.75" customHeight="1">
      <c r="A294" s="37"/>
      <c r="B294" s="38"/>
      <c r="C294" s="218" t="s">
        <v>516</v>
      </c>
      <c r="D294" s="218" t="s">
        <v>128</v>
      </c>
      <c r="E294" s="219" t="s">
        <v>909</v>
      </c>
      <c r="F294" s="220" t="s">
        <v>910</v>
      </c>
      <c r="G294" s="221" t="s">
        <v>346</v>
      </c>
      <c r="H294" s="222">
        <v>56.820999999999998</v>
      </c>
      <c r="I294" s="223"/>
      <c r="J294" s="224">
        <f>ROUND(I294*H294,0)</f>
        <v>0</v>
      </c>
      <c r="K294" s="225"/>
      <c r="L294" s="43"/>
      <c r="M294" s="226" t="s">
        <v>1</v>
      </c>
      <c r="N294" s="227" t="s">
        <v>42</v>
      </c>
      <c r="O294" s="90"/>
      <c r="P294" s="228">
        <f>O294*H294</f>
        <v>0</v>
      </c>
      <c r="Q294" s="228">
        <v>0</v>
      </c>
      <c r="R294" s="228">
        <f>Q294*H294</f>
        <v>0</v>
      </c>
      <c r="S294" s="228">
        <v>0</v>
      </c>
      <c r="T294" s="229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230" t="s">
        <v>132</v>
      </c>
      <c r="AT294" s="230" t="s">
        <v>128</v>
      </c>
      <c r="AU294" s="230" t="s">
        <v>86</v>
      </c>
      <c r="AY294" s="16" t="s">
        <v>125</v>
      </c>
      <c r="BE294" s="231">
        <f>IF(N294="základní",J294,0)</f>
        <v>0</v>
      </c>
      <c r="BF294" s="231">
        <f>IF(N294="snížená",J294,0)</f>
        <v>0</v>
      </c>
      <c r="BG294" s="231">
        <f>IF(N294="zákl. přenesená",J294,0)</f>
        <v>0</v>
      </c>
      <c r="BH294" s="231">
        <f>IF(N294="sníž. přenesená",J294,0)</f>
        <v>0</v>
      </c>
      <c r="BI294" s="231">
        <f>IF(N294="nulová",J294,0)</f>
        <v>0</v>
      </c>
      <c r="BJ294" s="16" t="s">
        <v>8</v>
      </c>
      <c r="BK294" s="231">
        <f>ROUND(I294*H294,0)</f>
        <v>0</v>
      </c>
      <c r="BL294" s="16" t="s">
        <v>132</v>
      </c>
      <c r="BM294" s="230" t="s">
        <v>911</v>
      </c>
    </row>
    <row r="295" s="2" customFormat="1" ht="24.15" customHeight="1">
      <c r="A295" s="37"/>
      <c r="B295" s="38"/>
      <c r="C295" s="218" t="s">
        <v>521</v>
      </c>
      <c r="D295" s="218" t="s">
        <v>128</v>
      </c>
      <c r="E295" s="219" t="s">
        <v>912</v>
      </c>
      <c r="F295" s="220" t="s">
        <v>913</v>
      </c>
      <c r="G295" s="221" t="s">
        <v>346</v>
      </c>
      <c r="H295" s="222">
        <v>1079.5989999999999</v>
      </c>
      <c r="I295" s="223"/>
      <c r="J295" s="224">
        <f>ROUND(I295*H295,0)</f>
        <v>0</v>
      </c>
      <c r="K295" s="225"/>
      <c r="L295" s="43"/>
      <c r="M295" s="226" t="s">
        <v>1</v>
      </c>
      <c r="N295" s="227" t="s">
        <v>42</v>
      </c>
      <c r="O295" s="90"/>
      <c r="P295" s="228">
        <f>O295*H295</f>
        <v>0</v>
      </c>
      <c r="Q295" s="228">
        <v>0</v>
      </c>
      <c r="R295" s="228">
        <f>Q295*H295</f>
        <v>0</v>
      </c>
      <c r="S295" s="228">
        <v>0</v>
      </c>
      <c r="T295" s="229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230" t="s">
        <v>132</v>
      </c>
      <c r="AT295" s="230" t="s">
        <v>128</v>
      </c>
      <c r="AU295" s="230" t="s">
        <v>86</v>
      </c>
      <c r="AY295" s="16" t="s">
        <v>125</v>
      </c>
      <c r="BE295" s="231">
        <f>IF(N295="základní",J295,0)</f>
        <v>0</v>
      </c>
      <c r="BF295" s="231">
        <f>IF(N295="snížená",J295,0)</f>
        <v>0</v>
      </c>
      <c r="BG295" s="231">
        <f>IF(N295="zákl. přenesená",J295,0)</f>
        <v>0</v>
      </c>
      <c r="BH295" s="231">
        <f>IF(N295="sníž. přenesená",J295,0)</f>
        <v>0</v>
      </c>
      <c r="BI295" s="231">
        <f>IF(N295="nulová",J295,0)</f>
        <v>0</v>
      </c>
      <c r="BJ295" s="16" t="s">
        <v>8</v>
      </c>
      <c r="BK295" s="231">
        <f>ROUND(I295*H295,0)</f>
        <v>0</v>
      </c>
      <c r="BL295" s="16" t="s">
        <v>132</v>
      </c>
      <c r="BM295" s="230" t="s">
        <v>914</v>
      </c>
    </row>
    <row r="296" s="13" customFormat="1">
      <c r="A296" s="13"/>
      <c r="B296" s="232"/>
      <c r="C296" s="233"/>
      <c r="D296" s="234" t="s">
        <v>134</v>
      </c>
      <c r="E296" s="233"/>
      <c r="F296" s="236" t="s">
        <v>915</v>
      </c>
      <c r="G296" s="233"/>
      <c r="H296" s="237">
        <v>1079.5989999999999</v>
      </c>
      <c r="I296" s="238"/>
      <c r="J296" s="233"/>
      <c r="K296" s="233"/>
      <c r="L296" s="239"/>
      <c r="M296" s="240"/>
      <c r="N296" s="241"/>
      <c r="O296" s="241"/>
      <c r="P296" s="241"/>
      <c r="Q296" s="241"/>
      <c r="R296" s="241"/>
      <c r="S296" s="241"/>
      <c r="T296" s="242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3" t="s">
        <v>134</v>
      </c>
      <c r="AU296" s="243" t="s">
        <v>86</v>
      </c>
      <c r="AV296" s="13" t="s">
        <v>86</v>
      </c>
      <c r="AW296" s="13" t="s">
        <v>4</v>
      </c>
      <c r="AX296" s="13" t="s">
        <v>8</v>
      </c>
      <c r="AY296" s="243" t="s">
        <v>125</v>
      </c>
    </row>
    <row r="297" s="2" customFormat="1" ht="37.8" customHeight="1">
      <c r="A297" s="37"/>
      <c r="B297" s="38"/>
      <c r="C297" s="218" t="s">
        <v>525</v>
      </c>
      <c r="D297" s="218" t="s">
        <v>128</v>
      </c>
      <c r="E297" s="219" t="s">
        <v>916</v>
      </c>
      <c r="F297" s="220" t="s">
        <v>917</v>
      </c>
      <c r="G297" s="221" t="s">
        <v>346</v>
      </c>
      <c r="H297" s="222">
        <v>56.820999999999998</v>
      </c>
      <c r="I297" s="223"/>
      <c r="J297" s="224">
        <f>ROUND(I297*H297,0)</f>
        <v>0</v>
      </c>
      <c r="K297" s="225"/>
      <c r="L297" s="43"/>
      <c r="M297" s="226" t="s">
        <v>1</v>
      </c>
      <c r="N297" s="227" t="s">
        <v>42</v>
      </c>
      <c r="O297" s="90"/>
      <c r="P297" s="228">
        <f>O297*H297</f>
        <v>0</v>
      </c>
      <c r="Q297" s="228">
        <v>0</v>
      </c>
      <c r="R297" s="228">
        <f>Q297*H297</f>
        <v>0</v>
      </c>
      <c r="S297" s="228">
        <v>0</v>
      </c>
      <c r="T297" s="229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230" t="s">
        <v>132</v>
      </c>
      <c r="AT297" s="230" t="s">
        <v>128</v>
      </c>
      <c r="AU297" s="230" t="s">
        <v>86</v>
      </c>
      <c r="AY297" s="16" t="s">
        <v>125</v>
      </c>
      <c r="BE297" s="231">
        <f>IF(N297="základní",J297,0)</f>
        <v>0</v>
      </c>
      <c r="BF297" s="231">
        <f>IF(N297="snížená",J297,0)</f>
        <v>0</v>
      </c>
      <c r="BG297" s="231">
        <f>IF(N297="zákl. přenesená",J297,0)</f>
        <v>0</v>
      </c>
      <c r="BH297" s="231">
        <f>IF(N297="sníž. přenesená",J297,0)</f>
        <v>0</v>
      </c>
      <c r="BI297" s="231">
        <f>IF(N297="nulová",J297,0)</f>
        <v>0</v>
      </c>
      <c r="BJ297" s="16" t="s">
        <v>8</v>
      </c>
      <c r="BK297" s="231">
        <f>ROUND(I297*H297,0)</f>
        <v>0</v>
      </c>
      <c r="BL297" s="16" t="s">
        <v>132</v>
      </c>
      <c r="BM297" s="230" t="s">
        <v>918</v>
      </c>
    </row>
    <row r="298" s="12" customFormat="1" ht="22.8" customHeight="1">
      <c r="A298" s="12"/>
      <c r="B298" s="202"/>
      <c r="C298" s="203"/>
      <c r="D298" s="204" t="s">
        <v>76</v>
      </c>
      <c r="E298" s="216" t="s">
        <v>361</v>
      </c>
      <c r="F298" s="216" t="s">
        <v>362</v>
      </c>
      <c r="G298" s="203"/>
      <c r="H298" s="203"/>
      <c r="I298" s="206"/>
      <c r="J298" s="217">
        <f>BK298</f>
        <v>0</v>
      </c>
      <c r="K298" s="203"/>
      <c r="L298" s="208"/>
      <c r="M298" s="209"/>
      <c r="N298" s="210"/>
      <c r="O298" s="210"/>
      <c r="P298" s="211">
        <f>P299</f>
        <v>0</v>
      </c>
      <c r="Q298" s="210"/>
      <c r="R298" s="211">
        <f>R299</f>
        <v>0</v>
      </c>
      <c r="S298" s="210"/>
      <c r="T298" s="212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3" t="s">
        <v>8</v>
      </c>
      <c r="AT298" s="214" t="s">
        <v>76</v>
      </c>
      <c r="AU298" s="214" t="s">
        <v>8</v>
      </c>
      <c r="AY298" s="213" t="s">
        <v>125</v>
      </c>
      <c r="BK298" s="215">
        <f>BK299</f>
        <v>0</v>
      </c>
    </row>
    <row r="299" s="2" customFormat="1" ht="24.15" customHeight="1">
      <c r="A299" s="37"/>
      <c r="B299" s="38"/>
      <c r="C299" s="218" t="s">
        <v>529</v>
      </c>
      <c r="D299" s="218" t="s">
        <v>128</v>
      </c>
      <c r="E299" s="219" t="s">
        <v>919</v>
      </c>
      <c r="F299" s="220" t="s">
        <v>920</v>
      </c>
      <c r="G299" s="221" t="s">
        <v>346</v>
      </c>
      <c r="H299" s="222">
        <v>116.426</v>
      </c>
      <c r="I299" s="223"/>
      <c r="J299" s="224">
        <f>ROUND(I299*H299,0)</f>
        <v>0</v>
      </c>
      <c r="K299" s="225"/>
      <c r="L299" s="43"/>
      <c r="M299" s="226" t="s">
        <v>1</v>
      </c>
      <c r="N299" s="227" t="s">
        <v>42</v>
      </c>
      <c r="O299" s="90"/>
      <c r="P299" s="228">
        <f>O299*H299</f>
        <v>0</v>
      </c>
      <c r="Q299" s="228">
        <v>0</v>
      </c>
      <c r="R299" s="228">
        <f>Q299*H299</f>
        <v>0</v>
      </c>
      <c r="S299" s="228">
        <v>0</v>
      </c>
      <c r="T299" s="229">
        <f>S299*H299</f>
        <v>0</v>
      </c>
      <c r="U299" s="37"/>
      <c r="V299" s="37"/>
      <c r="W299" s="37"/>
      <c r="X299" s="37"/>
      <c r="Y299" s="37"/>
      <c r="Z299" s="37"/>
      <c r="AA299" s="37"/>
      <c r="AB299" s="37"/>
      <c r="AC299" s="37"/>
      <c r="AD299" s="37"/>
      <c r="AE299" s="37"/>
      <c r="AR299" s="230" t="s">
        <v>132</v>
      </c>
      <c r="AT299" s="230" t="s">
        <v>128</v>
      </c>
      <c r="AU299" s="230" t="s">
        <v>86</v>
      </c>
      <c r="AY299" s="16" t="s">
        <v>125</v>
      </c>
      <c r="BE299" s="231">
        <f>IF(N299="základní",J299,0)</f>
        <v>0</v>
      </c>
      <c r="BF299" s="231">
        <f>IF(N299="snížená",J299,0)</f>
        <v>0</v>
      </c>
      <c r="BG299" s="231">
        <f>IF(N299="zákl. přenesená",J299,0)</f>
        <v>0</v>
      </c>
      <c r="BH299" s="231">
        <f>IF(N299="sníž. přenesená",J299,0)</f>
        <v>0</v>
      </c>
      <c r="BI299" s="231">
        <f>IF(N299="nulová",J299,0)</f>
        <v>0</v>
      </c>
      <c r="BJ299" s="16" t="s">
        <v>8</v>
      </c>
      <c r="BK299" s="231">
        <f>ROUND(I299*H299,0)</f>
        <v>0</v>
      </c>
      <c r="BL299" s="16" t="s">
        <v>132</v>
      </c>
      <c r="BM299" s="230" t="s">
        <v>921</v>
      </c>
    </row>
    <row r="300" s="12" customFormat="1" ht="25.92" customHeight="1">
      <c r="A300" s="12"/>
      <c r="B300" s="202"/>
      <c r="C300" s="203"/>
      <c r="D300" s="204" t="s">
        <v>76</v>
      </c>
      <c r="E300" s="205" t="s">
        <v>367</v>
      </c>
      <c r="F300" s="205" t="s">
        <v>368</v>
      </c>
      <c r="G300" s="203"/>
      <c r="H300" s="203"/>
      <c r="I300" s="206"/>
      <c r="J300" s="207">
        <f>BK300</f>
        <v>0</v>
      </c>
      <c r="K300" s="203"/>
      <c r="L300" s="208"/>
      <c r="M300" s="209"/>
      <c r="N300" s="210"/>
      <c r="O300" s="210"/>
      <c r="P300" s="211">
        <f>P301+P308</f>
        <v>0</v>
      </c>
      <c r="Q300" s="210"/>
      <c r="R300" s="211">
        <f>R301+R308</f>
        <v>0.19238680000000002</v>
      </c>
      <c r="S300" s="210"/>
      <c r="T300" s="212">
        <f>T301+T308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3" t="s">
        <v>86</v>
      </c>
      <c r="AT300" s="214" t="s">
        <v>76</v>
      </c>
      <c r="AU300" s="214" t="s">
        <v>77</v>
      </c>
      <c r="AY300" s="213" t="s">
        <v>125</v>
      </c>
      <c r="BK300" s="215">
        <f>BK301+BK308</f>
        <v>0</v>
      </c>
    </row>
    <row r="301" s="12" customFormat="1" ht="22.8" customHeight="1">
      <c r="A301" s="12"/>
      <c r="B301" s="202"/>
      <c r="C301" s="203"/>
      <c r="D301" s="204" t="s">
        <v>76</v>
      </c>
      <c r="E301" s="216" t="s">
        <v>922</v>
      </c>
      <c r="F301" s="216" t="s">
        <v>923</v>
      </c>
      <c r="G301" s="203"/>
      <c r="H301" s="203"/>
      <c r="I301" s="206"/>
      <c r="J301" s="217">
        <f>BK301</f>
        <v>0</v>
      </c>
      <c r="K301" s="203"/>
      <c r="L301" s="208"/>
      <c r="M301" s="209"/>
      <c r="N301" s="210"/>
      <c r="O301" s="210"/>
      <c r="P301" s="211">
        <f>SUM(P302:P307)</f>
        <v>0</v>
      </c>
      <c r="Q301" s="210"/>
      <c r="R301" s="211">
        <f>SUM(R302:R307)</f>
        <v>0.080735200000000007</v>
      </c>
      <c r="S301" s="210"/>
      <c r="T301" s="212">
        <f>SUM(T302:T307)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3" t="s">
        <v>86</v>
      </c>
      <c r="AT301" s="214" t="s">
        <v>76</v>
      </c>
      <c r="AU301" s="214" t="s">
        <v>8</v>
      </c>
      <c r="AY301" s="213" t="s">
        <v>125</v>
      </c>
      <c r="BK301" s="215">
        <f>SUM(BK302:BK307)</f>
        <v>0</v>
      </c>
    </row>
    <row r="302" s="2" customFormat="1" ht="24.15" customHeight="1">
      <c r="A302" s="37"/>
      <c r="B302" s="38"/>
      <c r="C302" s="218" t="s">
        <v>533</v>
      </c>
      <c r="D302" s="218" t="s">
        <v>128</v>
      </c>
      <c r="E302" s="219" t="s">
        <v>924</v>
      </c>
      <c r="F302" s="220" t="s">
        <v>925</v>
      </c>
      <c r="G302" s="221" t="s">
        <v>138</v>
      </c>
      <c r="H302" s="222">
        <v>51.359999999999999</v>
      </c>
      <c r="I302" s="223"/>
      <c r="J302" s="224">
        <f>ROUND(I302*H302,0)</f>
        <v>0</v>
      </c>
      <c r="K302" s="225"/>
      <c r="L302" s="43"/>
      <c r="M302" s="226" t="s">
        <v>1</v>
      </c>
      <c r="N302" s="227" t="s">
        <v>42</v>
      </c>
      <c r="O302" s="90"/>
      <c r="P302" s="228">
        <f>O302*H302</f>
        <v>0</v>
      </c>
      <c r="Q302" s="228">
        <v>0.00035</v>
      </c>
      <c r="R302" s="228">
        <f>Q302*H302</f>
        <v>0.017975999999999999</v>
      </c>
      <c r="S302" s="228">
        <v>0</v>
      </c>
      <c r="T302" s="229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230" t="s">
        <v>230</v>
      </c>
      <c r="AT302" s="230" t="s">
        <v>128</v>
      </c>
      <c r="AU302" s="230" t="s">
        <v>86</v>
      </c>
      <c r="AY302" s="16" t="s">
        <v>125</v>
      </c>
      <c r="BE302" s="231">
        <f>IF(N302="základní",J302,0)</f>
        <v>0</v>
      </c>
      <c r="BF302" s="231">
        <f>IF(N302="snížená",J302,0)</f>
        <v>0</v>
      </c>
      <c r="BG302" s="231">
        <f>IF(N302="zákl. přenesená",J302,0)</f>
        <v>0</v>
      </c>
      <c r="BH302" s="231">
        <f>IF(N302="sníž. přenesená",J302,0)</f>
        <v>0</v>
      </c>
      <c r="BI302" s="231">
        <f>IF(N302="nulová",J302,0)</f>
        <v>0</v>
      </c>
      <c r="BJ302" s="16" t="s">
        <v>8</v>
      </c>
      <c r="BK302" s="231">
        <f>ROUND(I302*H302,0)</f>
        <v>0</v>
      </c>
      <c r="BL302" s="16" t="s">
        <v>230</v>
      </c>
      <c r="BM302" s="230" t="s">
        <v>926</v>
      </c>
    </row>
    <row r="303" s="13" customFormat="1">
      <c r="A303" s="13"/>
      <c r="B303" s="232"/>
      <c r="C303" s="233"/>
      <c r="D303" s="234" t="s">
        <v>134</v>
      </c>
      <c r="E303" s="235" t="s">
        <v>1</v>
      </c>
      <c r="F303" s="236" t="s">
        <v>927</v>
      </c>
      <c r="G303" s="233"/>
      <c r="H303" s="237">
        <v>51.359999999999999</v>
      </c>
      <c r="I303" s="238"/>
      <c r="J303" s="233"/>
      <c r="K303" s="233"/>
      <c r="L303" s="239"/>
      <c r="M303" s="240"/>
      <c r="N303" s="241"/>
      <c r="O303" s="241"/>
      <c r="P303" s="241"/>
      <c r="Q303" s="241"/>
      <c r="R303" s="241"/>
      <c r="S303" s="241"/>
      <c r="T303" s="242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3" t="s">
        <v>134</v>
      </c>
      <c r="AU303" s="243" t="s">
        <v>86</v>
      </c>
      <c r="AV303" s="13" t="s">
        <v>86</v>
      </c>
      <c r="AW303" s="13" t="s">
        <v>32</v>
      </c>
      <c r="AX303" s="13" t="s">
        <v>77</v>
      </c>
      <c r="AY303" s="243" t="s">
        <v>125</v>
      </c>
    </row>
    <row r="304" s="2" customFormat="1" ht="24.15" customHeight="1">
      <c r="A304" s="37"/>
      <c r="B304" s="38"/>
      <c r="C304" s="218" t="s">
        <v>538</v>
      </c>
      <c r="D304" s="218" t="s">
        <v>128</v>
      </c>
      <c r="E304" s="219" t="s">
        <v>928</v>
      </c>
      <c r="F304" s="220" t="s">
        <v>929</v>
      </c>
      <c r="G304" s="221" t="s">
        <v>138</v>
      </c>
      <c r="H304" s="222">
        <v>156.898</v>
      </c>
      <c r="I304" s="223"/>
      <c r="J304" s="224">
        <f>ROUND(I304*H304,0)</f>
        <v>0</v>
      </c>
      <c r="K304" s="225"/>
      <c r="L304" s="43"/>
      <c r="M304" s="226" t="s">
        <v>1</v>
      </c>
      <c r="N304" s="227" t="s">
        <v>42</v>
      </c>
      <c r="O304" s="90"/>
      <c r="P304" s="228">
        <f>O304*H304</f>
        <v>0</v>
      </c>
      <c r="Q304" s="228">
        <v>0.00040000000000000002</v>
      </c>
      <c r="R304" s="228">
        <f>Q304*H304</f>
        <v>0.062759200000000001</v>
      </c>
      <c r="S304" s="228">
        <v>0</v>
      </c>
      <c r="T304" s="229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230" t="s">
        <v>230</v>
      </c>
      <c r="AT304" s="230" t="s">
        <v>128</v>
      </c>
      <c r="AU304" s="230" t="s">
        <v>86</v>
      </c>
      <c r="AY304" s="16" t="s">
        <v>125</v>
      </c>
      <c r="BE304" s="231">
        <f>IF(N304="základní",J304,0)</f>
        <v>0</v>
      </c>
      <c r="BF304" s="231">
        <f>IF(N304="snížená",J304,0)</f>
        <v>0</v>
      </c>
      <c r="BG304" s="231">
        <f>IF(N304="zákl. přenesená",J304,0)</f>
        <v>0</v>
      </c>
      <c r="BH304" s="231">
        <f>IF(N304="sníž. přenesená",J304,0)</f>
        <v>0</v>
      </c>
      <c r="BI304" s="231">
        <f>IF(N304="nulová",J304,0)</f>
        <v>0</v>
      </c>
      <c r="BJ304" s="16" t="s">
        <v>8</v>
      </c>
      <c r="BK304" s="231">
        <f>ROUND(I304*H304,0)</f>
        <v>0</v>
      </c>
      <c r="BL304" s="16" t="s">
        <v>230</v>
      </c>
      <c r="BM304" s="230" t="s">
        <v>930</v>
      </c>
    </row>
    <row r="305" s="13" customFormat="1">
      <c r="A305" s="13"/>
      <c r="B305" s="232"/>
      <c r="C305" s="233"/>
      <c r="D305" s="234" t="s">
        <v>134</v>
      </c>
      <c r="E305" s="235" t="s">
        <v>1</v>
      </c>
      <c r="F305" s="236" t="s">
        <v>931</v>
      </c>
      <c r="G305" s="233"/>
      <c r="H305" s="237">
        <v>140.43000000000001</v>
      </c>
      <c r="I305" s="238"/>
      <c r="J305" s="233"/>
      <c r="K305" s="233"/>
      <c r="L305" s="239"/>
      <c r="M305" s="240"/>
      <c r="N305" s="241"/>
      <c r="O305" s="241"/>
      <c r="P305" s="241"/>
      <c r="Q305" s="241"/>
      <c r="R305" s="241"/>
      <c r="S305" s="241"/>
      <c r="T305" s="24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3" t="s">
        <v>134</v>
      </c>
      <c r="AU305" s="243" t="s">
        <v>86</v>
      </c>
      <c r="AV305" s="13" t="s">
        <v>86</v>
      </c>
      <c r="AW305" s="13" t="s">
        <v>32</v>
      </c>
      <c r="AX305" s="13" t="s">
        <v>77</v>
      </c>
      <c r="AY305" s="243" t="s">
        <v>125</v>
      </c>
    </row>
    <row r="306" s="13" customFormat="1">
      <c r="A306" s="13"/>
      <c r="B306" s="232"/>
      <c r="C306" s="233"/>
      <c r="D306" s="234" t="s">
        <v>134</v>
      </c>
      <c r="E306" s="235" t="s">
        <v>1</v>
      </c>
      <c r="F306" s="236" t="s">
        <v>932</v>
      </c>
      <c r="G306" s="233"/>
      <c r="H306" s="237">
        <v>16.468</v>
      </c>
      <c r="I306" s="238"/>
      <c r="J306" s="233"/>
      <c r="K306" s="233"/>
      <c r="L306" s="239"/>
      <c r="M306" s="240"/>
      <c r="N306" s="241"/>
      <c r="O306" s="241"/>
      <c r="P306" s="241"/>
      <c r="Q306" s="241"/>
      <c r="R306" s="241"/>
      <c r="S306" s="241"/>
      <c r="T306" s="24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3" t="s">
        <v>134</v>
      </c>
      <c r="AU306" s="243" t="s">
        <v>86</v>
      </c>
      <c r="AV306" s="13" t="s">
        <v>86</v>
      </c>
      <c r="AW306" s="13" t="s">
        <v>32</v>
      </c>
      <c r="AX306" s="13" t="s">
        <v>77</v>
      </c>
      <c r="AY306" s="243" t="s">
        <v>125</v>
      </c>
    </row>
    <row r="307" s="2" customFormat="1" ht="24.15" customHeight="1">
      <c r="A307" s="37"/>
      <c r="B307" s="38"/>
      <c r="C307" s="218" t="s">
        <v>543</v>
      </c>
      <c r="D307" s="218" t="s">
        <v>128</v>
      </c>
      <c r="E307" s="219" t="s">
        <v>933</v>
      </c>
      <c r="F307" s="220" t="s">
        <v>934</v>
      </c>
      <c r="G307" s="221" t="s">
        <v>346</v>
      </c>
      <c r="H307" s="222">
        <v>0.081000000000000003</v>
      </c>
      <c r="I307" s="223"/>
      <c r="J307" s="224">
        <f>ROUND(I307*H307,0)</f>
        <v>0</v>
      </c>
      <c r="K307" s="225"/>
      <c r="L307" s="43"/>
      <c r="M307" s="226" t="s">
        <v>1</v>
      </c>
      <c r="N307" s="227" t="s">
        <v>42</v>
      </c>
      <c r="O307" s="90"/>
      <c r="P307" s="228">
        <f>O307*H307</f>
        <v>0</v>
      </c>
      <c r="Q307" s="228">
        <v>0</v>
      </c>
      <c r="R307" s="228">
        <f>Q307*H307</f>
        <v>0</v>
      </c>
      <c r="S307" s="228">
        <v>0</v>
      </c>
      <c r="T307" s="229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230" t="s">
        <v>230</v>
      </c>
      <c r="AT307" s="230" t="s">
        <v>128</v>
      </c>
      <c r="AU307" s="230" t="s">
        <v>86</v>
      </c>
      <c r="AY307" s="16" t="s">
        <v>125</v>
      </c>
      <c r="BE307" s="231">
        <f>IF(N307="základní",J307,0)</f>
        <v>0</v>
      </c>
      <c r="BF307" s="231">
        <f>IF(N307="snížená",J307,0)</f>
        <v>0</v>
      </c>
      <c r="BG307" s="231">
        <f>IF(N307="zákl. přenesená",J307,0)</f>
        <v>0</v>
      </c>
      <c r="BH307" s="231">
        <f>IF(N307="sníž. přenesená",J307,0)</f>
        <v>0</v>
      </c>
      <c r="BI307" s="231">
        <f>IF(N307="nulová",J307,0)</f>
        <v>0</v>
      </c>
      <c r="BJ307" s="16" t="s">
        <v>8</v>
      </c>
      <c r="BK307" s="231">
        <f>ROUND(I307*H307,0)</f>
        <v>0</v>
      </c>
      <c r="BL307" s="16" t="s">
        <v>230</v>
      </c>
      <c r="BM307" s="230" t="s">
        <v>935</v>
      </c>
    </row>
    <row r="308" s="12" customFormat="1" ht="22.8" customHeight="1">
      <c r="A308" s="12"/>
      <c r="B308" s="202"/>
      <c r="C308" s="203"/>
      <c r="D308" s="204" t="s">
        <v>76</v>
      </c>
      <c r="E308" s="216" t="s">
        <v>369</v>
      </c>
      <c r="F308" s="216" t="s">
        <v>370</v>
      </c>
      <c r="G308" s="203"/>
      <c r="H308" s="203"/>
      <c r="I308" s="206"/>
      <c r="J308" s="217">
        <f>BK308</f>
        <v>0</v>
      </c>
      <c r="K308" s="203"/>
      <c r="L308" s="208"/>
      <c r="M308" s="209"/>
      <c r="N308" s="210"/>
      <c r="O308" s="210"/>
      <c r="P308" s="211">
        <f>SUM(P309:P314)</f>
        <v>0</v>
      </c>
      <c r="Q308" s="210"/>
      <c r="R308" s="211">
        <f>SUM(R309:R314)</f>
        <v>0.1116516</v>
      </c>
      <c r="S308" s="210"/>
      <c r="T308" s="212">
        <f>SUM(T309:T314)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13" t="s">
        <v>86</v>
      </c>
      <c r="AT308" s="214" t="s">
        <v>76</v>
      </c>
      <c r="AU308" s="214" t="s">
        <v>8</v>
      </c>
      <c r="AY308" s="213" t="s">
        <v>125</v>
      </c>
      <c r="BK308" s="215">
        <f>SUM(BK309:BK314)</f>
        <v>0</v>
      </c>
    </row>
    <row r="309" s="2" customFormat="1" ht="24.15" customHeight="1">
      <c r="A309" s="37"/>
      <c r="B309" s="38"/>
      <c r="C309" s="218" t="s">
        <v>548</v>
      </c>
      <c r="D309" s="218" t="s">
        <v>128</v>
      </c>
      <c r="E309" s="219" t="s">
        <v>936</v>
      </c>
      <c r="F309" s="220" t="s">
        <v>937</v>
      </c>
      <c r="G309" s="221" t="s">
        <v>138</v>
      </c>
      <c r="H309" s="222">
        <v>16.468</v>
      </c>
      <c r="I309" s="223"/>
      <c r="J309" s="224">
        <f>ROUND(I309*H309,0)</f>
        <v>0</v>
      </c>
      <c r="K309" s="225"/>
      <c r="L309" s="43"/>
      <c r="M309" s="226" t="s">
        <v>1</v>
      </c>
      <c r="N309" s="227" t="s">
        <v>42</v>
      </c>
      <c r="O309" s="90"/>
      <c r="P309" s="228">
        <f>O309*H309</f>
        <v>0</v>
      </c>
      <c r="Q309" s="228">
        <v>0.0030000000000000001</v>
      </c>
      <c r="R309" s="228">
        <f>Q309*H309</f>
        <v>0.049404000000000003</v>
      </c>
      <c r="S309" s="228">
        <v>0</v>
      </c>
      <c r="T309" s="229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230" t="s">
        <v>230</v>
      </c>
      <c r="AT309" s="230" t="s">
        <v>128</v>
      </c>
      <c r="AU309" s="230" t="s">
        <v>86</v>
      </c>
      <c r="AY309" s="16" t="s">
        <v>125</v>
      </c>
      <c r="BE309" s="231">
        <f>IF(N309="základní",J309,0)</f>
        <v>0</v>
      </c>
      <c r="BF309" s="231">
        <f>IF(N309="snížená",J309,0)</f>
        <v>0</v>
      </c>
      <c r="BG309" s="231">
        <f>IF(N309="zákl. přenesená",J309,0)</f>
        <v>0</v>
      </c>
      <c r="BH309" s="231">
        <f>IF(N309="sníž. přenesená",J309,0)</f>
        <v>0</v>
      </c>
      <c r="BI309" s="231">
        <f>IF(N309="nulová",J309,0)</f>
        <v>0</v>
      </c>
      <c r="BJ309" s="16" t="s">
        <v>8</v>
      </c>
      <c r="BK309" s="231">
        <f>ROUND(I309*H309,0)</f>
        <v>0</v>
      </c>
      <c r="BL309" s="16" t="s">
        <v>230</v>
      </c>
      <c r="BM309" s="230" t="s">
        <v>938</v>
      </c>
    </row>
    <row r="310" s="13" customFormat="1">
      <c r="A310" s="13"/>
      <c r="B310" s="232"/>
      <c r="C310" s="233"/>
      <c r="D310" s="234" t="s">
        <v>134</v>
      </c>
      <c r="E310" s="235" t="s">
        <v>1</v>
      </c>
      <c r="F310" s="236" t="s">
        <v>932</v>
      </c>
      <c r="G310" s="233"/>
      <c r="H310" s="237">
        <v>16.468</v>
      </c>
      <c r="I310" s="238"/>
      <c r="J310" s="233"/>
      <c r="K310" s="233"/>
      <c r="L310" s="239"/>
      <c r="M310" s="240"/>
      <c r="N310" s="241"/>
      <c r="O310" s="241"/>
      <c r="P310" s="241"/>
      <c r="Q310" s="241"/>
      <c r="R310" s="241"/>
      <c r="S310" s="241"/>
      <c r="T310" s="242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3" t="s">
        <v>134</v>
      </c>
      <c r="AU310" s="243" t="s">
        <v>86</v>
      </c>
      <c r="AV310" s="13" t="s">
        <v>86</v>
      </c>
      <c r="AW310" s="13" t="s">
        <v>32</v>
      </c>
      <c r="AX310" s="13" t="s">
        <v>77</v>
      </c>
      <c r="AY310" s="243" t="s">
        <v>125</v>
      </c>
    </row>
    <row r="311" s="2" customFormat="1" ht="24.15" customHeight="1">
      <c r="A311" s="37"/>
      <c r="B311" s="38"/>
      <c r="C311" s="254" t="s">
        <v>553</v>
      </c>
      <c r="D311" s="254" t="s">
        <v>170</v>
      </c>
      <c r="E311" s="255" t="s">
        <v>939</v>
      </c>
      <c r="F311" s="256" t="s">
        <v>940</v>
      </c>
      <c r="G311" s="257" t="s">
        <v>138</v>
      </c>
      <c r="H311" s="258">
        <v>17.291</v>
      </c>
      <c r="I311" s="259"/>
      <c r="J311" s="260">
        <f>ROUND(I311*H311,0)</f>
        <v>0</v>
      </c>
      <c r="K311" s="261"/>
      <c r="L311" s="262"/>
      <c r="M311" s="263" t="s">
        <v>1</v>
      </c>
      <c r="N311" s="264" t="s">
        <v>42</v>
      </c>
      <c r="O311" s="90"/>
      <c r="P311" s="228">
        <f>O311*H311</f>
        <v>0</v>
      </c>
      <c r="Q311" s="228">
        <v>0.0035999999999999999</v>
      </c>
      <c r="R311" s="228">
        <f>Q311*H311</f>
        <v>0.0622476</v>
      </c>
      <c r="S311" s="228">
        <v>0</v>
      </c>
      <c r="T311" s="229">
        <f>S311*H311</f>
        <v>0</v>
      </c>
      <c r="U311" s="37"/>
      <c r="V311" s="37"/>
      <c r="W311" s="37"/>
      <c r="X311" s="37"/>
      <c r="Y311" s="37"/>
      <c r="Z311" s="37"/>
      <c r="AA311" s="37"/>
      <c r="AB311" s="37"/>
      <c r="AC311" s="37"/>
      <c r="AD311" s="37"/>
      <c r="AE311" s="37"/>
      <c r="AR311" s="230" t="s">
        <v>313</v>
      </c>
      <c r="AT311" s="230" t="s">
        <v>170</v>
      </c>
      <c r="AU311" s="230" t="s">
        <v>86</v>
      </c>
      <c r="AY311" s="16" t="s">
        <v>125</v>
      </c>
      <c r="BE311" s="231">
        <f>IF(N311="základní",J311,0)</f>
        <v>0</v>
      </c>
      <c r="BF311" s="231">
        <f>IF(N311="snížená",J311,0)</f>
        <v>0</v>
      </c>
      <c r="BG311" s="231">
        <f>IF(N311="zákl. přenesená",J311,0)</f>
        <v>0</v>
      </c>
      <c r="BH311" s="231">
        <f>IF(N311="sníž. přenesená",J311,0)</f>
        <v>0</v>
      </c>
      <c r="BI311" s="231">
        <f>IF(N311="nulová",J311,0)</f>
        <v>0</v>
      </c>
      <c r="BJ311" s="16" t="s">
        <v>8</v>
      </c>
      <c r="BK311" s="231">
        <f>ROUND(I311*H311,0)</f>
        <v>0</v>
      </c>
      <c r="BL311" s="16" t="s">
        <v>230</v>
      </c>
      <c r="BM311" s="230" t="s">
        <v>941</v>
      </c>
    </row>
    <row r="312" s="13" customFormat="1">
      <c r="A312" s="13"/>
      <c r="B312" s="232"/>
      <c r="C312" s="233"/>
      <c r="D312" s="234" t="s">
        <v>134</v>
      </c>
      <c r="E312" s="235" t="s">
        <v>1</v>
      </c>
      <c r="F312" s="236" t="s">
        <v>942</v>
      </c>
      <c r="G312" s="233"/>
      <c r="H312" s="237">
        <v>16.468</v>
      </c>
      <c r="I312" s="238"/>
      <c r="J312" s="233"/>
      <c r="K312" s="233"/>
      <c r="L312" s="239"/>
      <c r="M312" s="240"/>
      <c r="N312" s="241"/>
      <c r="O312" s="241"/>
      <c r="P312" s="241"/>
      <c r="Q312" s="241"/>
      <c r="R312" s="241"/>
      <c r="S312" s="241"/>
      <c r="T312" s="242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3" t="s">
        <v>134</v>
      </c>
      <c r="AU312" s="243" t="s">
        <v>86</v>
      </c>
      <c r="AV312" s="13" t="s">
        <v>86</v>
      </c>
      <c r="AW312" s="13" t="s">
        <v>32</v>
      </c>
      <c r="AX312" s="13" t="s">
        <v>8</v>
      </c>
      <c r="AY312" s="243" t="s">
        <v>125</v>
      </c>
    </row>
    <row r="313" s="13" customFormat="1">
      <c r="A313" s="13"/>
      <c r="B313" s="232"/>
      <c r="C313" s="233"/>
      <c r="D313" s="234" t="s">
        <v>134</v>
      </c>
      <c r="E313" s="233"/>
      <c r="F313" s="236" t="s">
        <v>943</v>
      </c>
      <c r="G313" s="233"/>
      <c r="H313" s="237">
        <v>17.291</v>
      </c>
      <c r="I313" s="238"/>
      <c r="J313" s="233"/>
      <c r="K313" s="233"/>
      <c r="L313" s="239"/>
      <c r="M313" s="240"/>
      <c r="N313" s="241"/>
      <c r="O313" s="241"/>
      <c r="P313" s="241"/>
      <c r="Q313" s="241"/>
      <c r="R313" s="241"/>
      <c r="S313" s="241"/>
      <c r="T313" s="24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3" t="s">
        <v>134</v>
      </c>
      <c r="AU313" s="243" t="s">
        <v>86</v>
      </c>
      <c r="AV313" s="13" t="s">
        <v>86</v>
      </c>
      <c r="AW313" s="13" t="s">
        <v>4</v>
      </c>
      <c r="AX313" s="13" t="s">
        <v>8</v>
      </c>
      <c r="AY313" s="243" t="s">
        <v>125</v>
      </c>
    </row>
    <row r="314" s="2" customFormat="1" ht="24.15" customHeight="1">
      <c r="A314" s="37"/>
      <c r="B314" s="38"/>
      <c r="C314" s="218" t="s">
        <v>557</v>
      </c>
      <c r="D314" s="218" t="s">
        <v>128</v>
      </c>
      <c r="E314" s="219" t="s">
        <v>377</v>
      </c>
      <c r="F314" s="220" t="s">
        <v>378</v>
      </c>
      <c r="G314" s="221" t="s">
        <v>346</v>
      </c>
      <c r="H314" s="222">
        <v>0.112</v>
      </c>
      <c r="I314" s="223"/>
      <c r="J314" s="224">
        <f>ROUND(I314*H314,0)</f>
        <v>0</v>
      </c>
      <c r="K314" s="225"/>
      <c r="L314" s="43"/>
      <c r="M314" s="226" t="s">
        <v>1</v>
      </c>
      <c r="N314" s="227" t="s">
        <v>42</v>
      </c>
      <c r="O314" s="90"/>
      <c r="P314" s="228">
        <f>O314*H314</f>
        <v>0</v>
      </c>
      <c r="Q314" s="228">
        <v>0</v>
      </c>
      <c r="R314" s="228">
        <f>Q314*H314</f>
        <v>0</v>
      </c>
      <c r="S314" s="228">
        <v>0</v>
      </c>
      <c r="T314" s="229">
        <f>S314*H314</f>
        <v>0</v>
      </c>
      <c r="U314" s="37"/>
      <c r="V314" s="37"/>
      <c r="W314" s="37"/>
      <c r="X314" s="37"/>
      <c r="Y314" s="37"/>
      <c r="Z314" s="37"/>
      <c r="AA314" s="37"/>
      <c r="AB314" s="37"/>
      <c r="AC314" s="37"/>
      <c r="AD314" s="37"/>
      <c r="AE314" s="37"/>
      <c r="AR314" s="230" t="s">
        <v>230</v>
      </c>
      <c r="AT314" s="230" t="s">
        <v>128</v>
      </c>
      <c r="AU314" s="230" t="s">
        <v>86</v>
      </c>
      <c r="AY314" s="16" t="s">
        <v>125</v>
      </c>
      <c r="BE314" s="231">
        <f>IF(N314="základní",J314,0)</f>
        <v>0</v>
      </c>
      <c r="BF314" s="231">
        <f>IF(N314="snížená",J314,0)</f>
        <v>0</v>
      </c>
      <c r="BG314" s="231">
        <f>IF(N314="zákl. přenesená",J314,0)</f>
        <v>0</v>
      </c>
      <c r="BH314" s="231">
        <f>IF(N314="sníž. přenesená",J314,0)</f>
        <v>0</v>
      </c>
      <c r="BI314" s="231">
        <f>IF(N314="nulová",J314,0)</f>
        <v>0</v>
      </c>
      <c r="BJ314" s="16" t="s">
        <v>8</v>
      </c>
      <c r="BK314" s="231">
        <f>ROUND(I314*H314,0)</f>
        <v>0</v>
      </c>
      <c r="BL314" s="16" t="s">
        <v>230</v>
      </c>
      <c r="BM314" s="230" t="s">
        <v>944</v>
      </c>
    </row>
    <row r="315" s="12" customFormat="1" ht="25.92" customHeight="1">
      <c r="A315" s="12"/>
      <c r="B315" s="202"/>
      <c r="C315" s="203"/>
      <c r="D315" s="204" t="s">
        <v>76</v>
      </c>
      <c r="E315" s="205" t="s">
        <v>599</v>
      </c>
      <c r="F315" s="205" t="s">
        <v>600</v>
      </c>
      <c r="G315" s="203"/>
      <c r="H315" s="203"/>
      <c r="I315" s="206"/>
      <c r="J315" s="207">
        <f>BK315</f>
        <v>0</v>
      </c>
      <c r="K315" s="203"/>
      <c r="L315" s="208"/>
      <c r="M315" s="209"/>
      <c r="N315" s="210"/>
      <c r="O315" s="210"/>
      <c r="P315" s="211">
        <f>P316+P320</f>
        <v>0</v>
      </c>
      <c r="Q315" s="210"/>
      <c r="R315" s="211">
        <f>R316+R320</f>
        <v>0</v>
      </c>
      <c r="S315" s="210"/>
      <c r="T315" s="212">
        <f>T316+T320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3" t="s">
        <v>164</v>
      </c>
      <c r="AT315" s="214" t="s">
        <v>76</v>
      </c>
      <c r="AU315" s="214" t="s">
        <v>77</v>
      </c>
      <c r="AY315" s="213" t="s">
        <v>125</v>
      </c>
      <c r="BK315" s="215">
        <f>BK316+BK320</f>
        <v>0</v>
      </c>
    </row>
    <row r="316" s="12" customFormat="1" ht="22.8" customHeight="1">
      <c r="A316" s="12"/>
      <c r="B316" s="202"/>
      <c r="C316" s="203"/>
      <c r="D316" s="204" t="s">
        <v>76</v>
      </c>
      <c r="E316" s="216" t="s">
        <v>945</v>
      </c>
      <c r="F316" s="216" t="s">
        <v>946</v>
      </c>
      <c r="G316" s="203"/>
      <c r="H316" s="203"/>
      <c r="I316" s="206"/>
      <c r="J316" s="217">
        <f>BK316</f>
        <v>0</v>
      </c>
      <c r="K316" s="203"/>
      <c r="L316" s="208"/>
      <c r="M316" s="209"/>
      <c r="N316" s="210"/>
      <c r="O316" s="210"/>
      <c r="P316" s="211">
        <f>SUM(P317:P319)</f>
        <v>0</v>
      </c>
      <c r="Q316" s="210"/>
      <c r="R316" s="211">
        <f>SUM(R317:R319)</f>
        <v>0</v>
      </c>
      <c r="S316" s="210"/>
      <c r="T316" s="212">
        <f>SUM(T317:T319)</f>
        <v>0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3" t="s">
        <v>164</v>
      </c>
      <c r="AT316" s="214" t="s">
        <v>76</v>
      </c>
      <c r="AU316" s="214" t="s">
        <v>8</v>
      </c>
      <c r="AY316" s="213" t="s">
        <v>125</v>
      </c>
      <c r="BK316" s="215">
        <f>SUM(BK317:BK319)</f>
        <v>0</v>
      </c>
    </row>
    <row r="317" s="2" customFormat="1" ht="21.75" customHeight="1">
      <c r="A317" s="37"/>
      <c r="B317" s="38"/>
      <c r="C317" s="218" t="s">
        <v>561</v>
      </c>
      <c r="D317" s="218" t="s">
        <v>128</v>
      </c>
      <c r="E317" s="219" t="s">
        <v>947</v>
      </c>
      <c r="F317" s="220" t="s">
        <v>948</v>
      </c>
      <c r="G317" s="221" t="s">
        <v>949</v>
      </c>
      <c r="H317" s="222">
        <v>1</v>
      </c>
      <c r="I317" s="223"/>
      <c r="J317" s="224">
        <f>ROUND(I317*H317,0)</f>
        <v>0</v>
      </c>
      <c r="K317" s="225"/>
      <c r="L317" s="43"/>
      <c r="M317" s="226" t="s">
        <v>1</v>
      </c>
      <c r="N317" s="227" t="s">
        <v>42</v>
      </c>
      <c r="O317" s="90"/>
      <c r="P317" s="228">
        <f>O317*H317</f>
        <v>0</v>
      </c>
      <c r="Q317" s="228">
        <v>0</v>
      </c>
      <c r="R317" s="228">
        <f>Q317*H317</f>
        <v>0</v>
      </c>
      <c r="S317" s="228">
        <v>0</v>
      </c>
      <c r="T317" s="229">
        <f>S317*H317</f>
        <v>0</v>
      </c>
      <c r="U317" s="37"/>
      <c r="V317" s="37"/>
      <c r="W317" s="37"/>
      <c r="X317" s="37"/>
      <c r="Y317" s="37"/>
      <c r="Z317" s="37"/>
      <c r="AA317" s="37"/>
      <c r="AB317" s="37"/>
      <c r="AC317" s="37"/>
      <c r="AD317" s="37"/>
      <c r="AE317" s="37"/>
      <c r="AR317" s="230" t="s">
        <v>605</v>
      </c>
      <c r="AT317" s="230" t="s">
        <v>128</v>
      </c>
      <c r="AU317" s="230" t="s">
        <v>86</v>
      </c>
      <c r="AY317" s="16" t="s">
        <v>125</v>
      </c>
      <c r="BE317" s="231">
        <f>IF(N317="základní",J317,0)</f>
        <v>0</v>
      </c>
      <c r="BF317" s="231">
        <f>IF(N317="snížená",J317,0)</f>
        <v>0</v>
      </c>
      <c r="BG317" s="231">
        <f>IF(N317="zákl. přenesená",J317,0)</f>
        <v>0</v>
      </c>
      <c r="BH317" s="231">
        <f>IF(N317="sníž. přenesená",J317,0)</f>
        <v>0</v>
      </c>
      <c r="BI317" s="231">
        <f>IF(N317="nulová",J317,0)</f>
        <v>0</v>
      </c>
      <c r="BJ317" s="16" t="s">
        <v>8</v>
      </c>
      <c r="BK317" s="231">
        <f>ROUND(I317*H317,0)</f>
        <v>0</v>
      </c>
      <c r="BL317" s="16" t="s">
        <v>605</v>
      </c>
      <c r="BM317" s="230" t="s">
        <v>950</v>
      </c>
    </row>
    <row r="318" s="2" customFormat="1" ht="16.5" customHeight="1">
      <c r="A318" s="37"/>
      <c r="B318" s="38"/>
      <c r="C318" s="218" t="s">
        <v>567</v>
      </c>
      <c r="D318" s="218" t="s">
        <v>128</v>
      </c>
      <c r="E318" s="219" t="s">
        <v>951</v>
      </c>
      <c r="F318" s="220" t="s">
        <v>952</v>
      </c>
      <c r="G318" s="221" t="s">
        <v>949</v>
      </c>
      <c r="H318" s="222">
        <v>1</v>
      </c>
      <c r="I318" s="223"/>
      <c r="J318" s="224">
        <f>ROUND(I318*H318,0)</f>
        <v>0</v>
      </c>
      <c r="K318" s="225"/>
      <c r="L318" s="43"/>
      <c r="M318" s="226" t="s">
        <v>1</v>
      </c>
      <c r="N318" s="227" t="s">
        <v>42</v>
      </c>
      <c r="O318" s="90"/>
      <c r="P318" s="228">
        <f>O318*H318</f>
        <v>0</v>
      </c>
      <c r="Q318" s="228">
        <v>0</v>
      </c>
      <c r="R318" s="228">
        <f>Q318*H318</f>
        <v>0</v>
      </c>
      <c r="S318" s="228">
        <v>0</v>
      </c>
      <c r="T318" s="229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230" t="s">
        <v>605</v>
      </c>
      <c r="AT318" s="230" t="s">
        <v>128</v>
      </c>
      <c r="AU318" s="230" t="s">
        <v>86</v>
      </c>
      <c r="AY318" s="16" t="s">
        <v>125</v>
      </c>
      <c r="BE318" s="231">
        <f>IF(N318="základní",J318,0)</f>
        <v>0</v>
      </c>
      <c r="BF318" s="231">
        <f>IF(N318="snížená",J318,0)</f>
        <v>0</v>
      </c>
      <c r="BG318" s="231">
        <f>IF(N318="zákl. přenesená",J318,0)</f>
        <v>0</v>
      </c>
      <c r="BH318" s="231">
        <f>IF(N318="sníž. přenesená",J318,0)</f>
        <v>0</v>
      </c>
      <c r="BI318" s="231">
        <f>IF(N318="nulová",J318,0)</f>
        <v>0</v>
      </c>
      <c r="BJ318" s="16" t="s">
        <v>8</v>
      </c>
      <c r="BK318" s="231">
        <f>ROUND(I318*H318,0)</f>
        <v>0</v>
      </c>
      <c r="BL318" s="16" t="s">
        <v>605</v>
      </c>
      <c r="BM318" s="230" t="s">
        <v>953</v>
      </c>
    </row>
    <row r="319" s="2" customFormat="1" ht="16.5" customHeight="1">
      <c r="A319" s="37"/>
      <c r="B319" s="38"/>
      <c r="C319" s="218" t="s">
        <v>571</v>
      </c>
      <c r="D319" s="218" t="s">
        <v>128</v>
      </c>
      <c r="E319" s="219" t="s">
        <v>954</v>
      </c>
      <c r="F319" s="220" t="s">
        <v>955</v>
      </c>
      <c r="G319" s="221" t="s">
        <v>949</v>
      </c>
      <c r="H319" s="222">
        <v>1</v>
      </c>
      <c r="I319" s="223"/>
      <c r="J319" s="224">
        <f>ROUND(I319*H319,0)</f>
        <v>0</v>
      </c>
      <c r="K319" s="225"/>
      <c r="L319" s="43"/>
      <c r="M319" s="226" t="s">
        <v>1</v>
      </c>
      <c r="N319" s="227" t="s">
        <v>42</v>
      </c>
      <c r="O319" s="90"/>
      <c r="P319" s="228">
        <f>O319*H319</f>
        <v>0</v>
      </c>
      <c r="Q319" s="228">
        <v>0</v>
      </c>
      <c r="R319" s="228">
        <f>Q319*H319</f>
        <v>0</v>
      </c>
      <c r="S319" s="228">
        <v>0</v>
      </c>
      <c r="T319" s="229">
        <f>S319*H319</f>
        <v>0</v>
      </c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R319" s="230" t="s">
        <v>605</v>
      </c>
      <c r="AT319" s="230" t="s">
        <v>128</v>
      </c>
      <c r="AU319" s="230" t="s">
        <v>86</v>
      </c>
      <c r="AY319" s="16" t="s">
        <v>125</v>
      </c>
      <c r="BE319" s="231">
        <f>IF(N319="základní",J319,0)</f>
        <v>0</v>
      </c>
      <c r="BF319" s="231">
        <f>IF(N319="snížená",J319,0)</f>
        <v>0</v>
      </c>
      <c r="BG319" s="231">
        <f>IF(N319="zákl. přenesená",J319,0)</f>
        <v>0</v>
      </c>
      <c r="BH319" s="231">
        <f>IF(N319="sníž. přenesená",J319,0)</f>
        <v>0</v>
      </c>
      <c r="BI319" s="231">
        <f>IF(N319="nulová",J319,0)</f>
        <v>0</v>
      </c>
      <c r="BJ319" s="16" t="s">
        <v>8</v>
      </c>
      <c r="BK319" s="231">
        <f>ROUND(I319*H319,0)</f>
        <v>0</v>
      </c>
      <c r="BL319" s="16" t="s">
        <v>605</v>
      </c>
      <c r="BM319" s="230" t="s">
        <v>956</v>
      </c>
    </row>
    <row r="320" s="12" customFormat="1" ht="22.8" customHeight="1">
      <c r="A320" s="12"/>
      <c r="B320" s="202"/>
      <c r="C320" s="203"/>
      <c r="D320" s="204" t="s">
        <v>76</v>
      </c>
      <c r="E320" s="216" t="s">
        <v>601</v>
      </c>
      <c r="F320" s="216" t="s">
        <v>602</v>
      </c>
      <c r="G320" s="203"/>
      <c r="H320" s="203"/>
      <c r="I320" s="206"/>
      <c r="J320" s="217">
        <f>BK320</f>
        <v>0</v>
      </c>
      <c r="K320" s="203"/>
      <c r="L320" s="208"/>
      <c r="M320" s="209"/>
      <c r="N320" s="210"/>
      <c r="O320" s="210"/>
      <c r="P320" s="211">
        <f>P321</f>
        <v>0</v>
      </c>
      <c r="Q320" s="210"/>
      <c r="R320" s="211">
        <f>R321</f>
        <v>0</v>
      </c>
      <c r="S320" s="210"/>
      <c r="T320" s="212">
        <f>T321</f>
        <v>0</v>
      </c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R320" s="213" t="s">
        <v>164</v>
      </c>
      <c r="AT320" s="214" t="s">
        <v>76</v>
      </c>
      <c r="AU320" s="214" t="s">
        <v>8</v>
      </c>
      <c r="AY320" s="213" t="s">
        <v>125</v>
      </c>
      <c r="BK320" s="215">
        <f>BK321</f>
        <v>0</v>
      </c>
    </row>
    <row r="321" s="2" customFormat="1" ht="16.5" customHeight="1">
      <c r="A321" s="37"/>
      <c r="B321" s="38"/>
      <c r="C321" s="218" t="s">
        <v>575</v>
      </c>
      <c r="D321" s="218" t="s">
        <v>128</v>
      </c>
      <c r="E321" s="219" t="s">
        <v>604</v>
      </c>
      <c r="F321" s="220" t="s">
        <v>602</v>
      </c>
      <c r="G321" s="221" t="s">
        <v>495</v>
      </c>
      <c r="H321" s="265"/>
      <c r="I321" s="223"/>
      <c r="J321" s="224">
        <f>ROUND(I321*H321,0)</f>
        <v>0</v>
      </c>
      <c r="K321" s="225"/>
      <c r="L321" s="43"/>
      <c r="M321" s="266" t="s">
        <v>1</v>
      </c>
      <c r="N321" s="267" t="s">
        <v>42</v>
      </c>
      <c r="O321" s="268"/>
      <c r="P321" s="269">
        <f>O321*H321</f>
        <v>0</v>
      </c>
      <c r="Q321" s="269">
        <v>0</v>
      </c>
      <c r="R321" s="269">
        <f>Q321*H321</f>
        <v>0</v>
      </c>
      <c r="S321" s="269">
        <v>0</v>
      </c>
      <c r="T321" s="270">
        <f>S321*H321</f>
        <v>0</v>
      </c>
      <c r="U321" s="37"/>
      <c r="V321" s="37"/>
      <c r="W321" s="37"/>
      <c r="X321" s="37"/>
      <c r="Y321" s="37"/>
      <c r="Z321" s="37"/>
      <c r="AA321" s="37"/>
      <c r="AB321" s="37"/>
      <c r="AC321" s="37"/>
      <c r="AD321" s="37"/>
      <c r="AE321" s="37"/>
      <c r="AR321" s="230" t="s">
        <v>605</v>
      </c>
      <c r="AT321" s="230" t="s">
        <v>128</v>
      </c>
      <c r="AU321" s="230" t="s">
        <v>86</v>
      </c>
      <c r="AY321" s="16" t="s">
        <v>125</v>
      </c>
      <c r="BE321" s="231">
        <f>IF(N321="základní",J321,0)</f>
        <v>0</v>
      </c>
      <c r="BF321" s="231">
        <f>IF(N321="snížená",J321,0)</f>
        <v>0</v>
      </c>
      <c r="BG321" s="231">
        <f>IF(N321="zákl. přenesená",J321,0)</f>
        <v>0</v>
      </c>
      <c r="BH321" s="231">
        <f>IF(N321="sníž. přenesená",J321,0)</f>
        <v>0</v>
      </c>
      <c r="BI321" s="231">
        <f>IF(N321="nulová",J321,0)</f>
        <v>0</v>
      </c>
      <c r="BJ321" s="16" t="s">
        <v>8</v>
      </c>
      <c r="BK321" s="231">
        <f>ROUND(I321*H321,0)</f>
        <v>0</v>
      </c>
      <c r="BL321" s="16" t="s">
        <v>605</v>
      </c>
      <c r="BM321" s="230" t="s">
        <v>957</v>
      </c>
    </row>
    <row r="322" s="2" customFormat="1" ht="6.96" customHeight="1">
      <c r="A322" s="37"/>
      <c r="B322" s="65"/>
      <c r="C322" s="66"/>
      <c r="D322" s="66"/>
      <c r="E322" s="66"/>
      <c r="F322" s="66"/>
      <c r="G322" s="66"/>
      <c r="H322" s="66"/>
      <c r="I322" s="66"/>
      <c r="J322" s="66"/>
      <c r="K322" s="66"/>
      <c r="L322" s="43"/>
      <c r="M322" s="37"/>
      <c r="O322" s="37"/>
      <c r="P322" s="37"/>
      <c r="Q322" s="37"/>
      <c r="R322" s="37"/>
      <c r="S322" s="37"/>
      <c r="T322" s="37"/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</row>
  </sheetData>
  <sheetProtection sheet="1" autoFilter="0" formatColumns="0" formatRows="0" objects="1" scenarios="1" spinCount="100000" saltValue="TsOWCelWsYLmnY3yun+y39ARnFTYECmgOG6miJzeCpmk2BOASeuvfGwoKmkNPdiFQP1cbb5qi//XBZvQNImXQQ==" hashValue="7+5fkldIEXi2bs1qbK/vU+aeFHRLHAmXLzPiN7Iyuwjw9u1dXRjb8X4KRDRSD58M50ksD4OcLy2M4DiXWuz1rA==" algorithmName="SHA-512" password="F695"/>
  <autoFilter ref="C131:K321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DESKTOP-IB50O09\ZALMAN</dc:creator>
  <cp:lastModifiedBy>DESKTOP-IB50O09\ZALMAN</cp:lastModifiedBy>
  <dcterms:created xsi:type="dcterms:W3CDTF">2023-04-24T16:13:57Z</dcterms:created>
  <dcterms:modified xsi:type="dcterms:W3CDTF">2023-04-24T16:14:06Z</dcterms:modified>
</cp:coreProperties>
</file>